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44915f5af16314c/Documents/Wootton St Lawrence Parish Council/Financial Statements/"/>
    </mc:Choice>
  </mc:AlternateContent>
  <xr:revisionPtr revIDLastSave="333" documentId="13_ncr:1_{7B607396-EC08-4955-AC92-FFEF8DEA43B9}" xr6:coauthVersionLast="45" xr6:coauthVersionMax="45" xr10:uidLastSave="{5A6CAF62-96E1-4670-8B1C-1CA4BA01CC56}"/>
  <bookViews>
    <workbookView xWindow="-120" yWindow="-120" windowWidth="20730" windowHeight="11160" firstSheet="9" activeTab="12" xr2:uid="{00000000-000D-0000-FFFF-FFFF00000000}"/>
  </bookViews>
  <sheets>
    <sheet name="April 2019" sheetId="18" r:id="rId1"/>
    <sheet name="May 2019" sheetId="19" r:id="rId2"/>
    <sheet name="June 2019" sheetId="21" r:id="rId3"/>
    <sheet name="July 2019" sheetId="22" r:id="rId4"/>
    <sheet name="August 2019" sheetId="23" r:id="rId5"/>
    <sheet name="September 2019" sheetId="24" r:id="rId6"/>
    <sheet name="October 2019" sheetId="25" r:id="rId7"/>
    <sheet name="November 2019" sheetId="26" r:id="rId8"/>
    <sheet name="December 2019" sheetId="27" r:id="rId9"/>
    <sheet name="January 2020" sheetId="28" r:id="rId10"/>
    <sheet name="February 2020" sheetId="29" r:id="rId11"/>
    <sheet name="March 2020" sheetId="30" r:id="rId12"/>
    <sheet name="Financial Year 2019-20" sheetId="15" r:id="rId13"/>
    <sheet name="VAT Reclaim 19-20" sheetId="20" r:id="rId14"/>
  </sheets>
  <definedNames>
    <definedName name="_xlnm.Print_Area" localSheetId="12">'Financial Year 2019-20'!$A$1:$H$129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15" l="1"/>
  <c r="E52" i="15"/>
  <c r="D75" i="15"/>
  <c r="B83" i="15"/>
  <c r="B77" i="15"/>
  <c r="B75" i="15"/>
  <c r="B52" i="15"/>
  <c r="I45" i="30" l="1"/>
  <c r="G45" i="30"/>
  <c r="I44" i="30"/>
  <c r="B39" i="30"/>
  <c r="B36" i="30"/>
  <c r="B37" i="30" s="1"/>
  <c r="I27" i="30"/>
  <c r="H27" i="30"/>
  <c r="D27" i="30"/>
  <c r="C27" i="30"/>
  <c r="H44" i="30" s="1"/>
  <c r="B27" i="30"/>
  <c r="G12" i="30"/>
  <c r="G27" i="30" s="1"/>
  <c r="B40" i="30" l="1"/>
  <c r="J44" i="30"/>
  <c r="J45" i="30" s="1"/>
  <c r="H45" i="30"/>
  <c r="I45" i="29"/>
  <c r="H45" i="29"/>
  <c r="G45" i="29"/>
  <c r="I44" i="29"/>
  <c r="H44" i="29"/>
  <c r="J44" i="29" s="1"/>
  <c r="J45" i="29" s="1"/>
  <c r="B39" i="29"/>
  <c r="B36" i="29"/>
  <c r="B37" i="29" s="1"/>
  <c r="I27" i="29"/>
  <c r="H27" i="29"/>
  <c r="G27" i="29"/>
  <c r="D27" i="29"/>
  <c r="C27" i="29"/>
  <c r="B27" i="29"/>
  <c r="G12" i="29"/>
  <c r="B40" i="29" l="1"/>
  <c r="I45" i="28"/>
  <c r="G45" i="28"/>
  <c r="I44" i="28"/>
  <c r="B39" i="28"/>
  <c r="B36" i="28"/>
  <c r="B37" i="28" s="1"/>
  <c r="I27" i="28"/>
  <c r="H27" i="28"/>
  <c r="D27" i="28"/>
  <c r="C27" i="28"/>
  <c r="H44" i="28" s="1"/>
  <c r="B27" i="28"/>
  <c r="G12" i="28"/>
  <c r="G27" i="28" s="1"/>
  <c r="J44" i="28" l="1"/>
  <c r="J45" i="28" s="1"/>
  <c r="H45" i="28"/>
  <c r="B40" i="28"/>
  <c r="I45" i="27"/>
  <c r="G45" i="27"/>
  <c r="I44" i="27"/>
  <c r="B38" i="27"/>
  <c r="B35" i="27"/>
  <c r="B36" i="27" s="1"/>
  <c r="I27" i="27"/>
  <c r="H27" i="27"/>
  <c r="D26" i="27"/>
  <c r="C26" i="27"/>
  <c r="H44" i="27" s="1"/>
  <c r="B26" i="27"/>
  <c r="G12" i="27"/>
  <c r="G27" i="27" s="1"/>
  <c r="I44" i="26"/>
  <c r="G44" i="26"/>
  <c r="I43" i="26"/>
  <c r="B37" i="26"/>
  <c r="B34" i="26"/>
  <c r="B35" i="26" s="1"/>
  <c r="I26" i="26"/>
  <c r="H26" i="26"/>
  <c r="D25" i="26"/>
  <c r="C25" i="26"/>
  <c r="H43" i="26" s="1"/>
  <c r="B25" i="26"/>
  <c r="G12" i="26"/>
  <c r="G26" i="26" s="1"/>
  <c r="B39" i="27" l="1"/>
  <c r="J44" i="27"/>
  <c r="J45" i="27" s="1"/>
  <c r="H45" i="27"/>
  <c r="B38" i="26"/>
  <c r="J43" i="26"/>
  <c r="J44" i="26" s="1"/>
  <c r="H44" i="26"/>
  <c r="I44" i="25"/>
  <c r="G44" i="25"/>
  <c r="I43" i="25"/>
  <c r="B37" i="25"/>
  <c r="B34" i="25"/>
  <c r="B35" i="25" s="1"/>
  <c r="I26" i="25"/>
  <c r="H26" i="25"/>
  <c r="D25" i="25"/>
  <c r="C25" i="25"/>
  <c r="H43" i="25" s="1"/>
  <c r="B25" i="25"/>
  <c r="G12" i="25"/>
  <c r="G26" i="25" s="1"/>
  <c r="B38" i="25" l="1"/>
  <c r="J43" i="25"/>
  <c r="J44" i="25" s="1"/>
  <c r="H44" i="25"/>
  <c r="I44" i="24"/>
  <c r="G44" i="24"/>
  <c r="I43" i="24"/>
  <c r="B37" i="24"/>
  <c r="B34" i="24"/>
  <c r="B35" i="24" s="1"/>
  <c r="I26" i="24"/>
  <c r="H26" i="24"/>
  <c r="D25" i="24"/>
  <c r="C25" i="24"/>
  <c r="H43" i="24" s="1"/>
  <c r="B25" i="24"/>
  <c r="G12" i="24"/>
  <c r="G26" i="24" s="1"/>
  <c r="B38" i="24" l="1"/>
  <c r="H44" i="24"/>
  <c r="J43" i="24"/>
  <c r="J44" i="24" s="1"/>
  <c r="I44" i="23"/>
  <c r="G44" i="23"/>
  <c r="I43" i="23"/>
  <c r="B37" i="23"/>
  <c r="B34" i="23"/>
  <c r="B35" i="23" s="1"/>
  <c r="B38" i="23" s="1"/>
  <c r="I26" i="23"/>
  <c r="H26" i="23"/>
  <c r="D25" i="23"/>
  <c r="C25" i="23"/>
  <c r="H43" i="23" s="1"/>
  <c r="B25" i="23"/>
  <c r="G12" i="23"/>
  <c r="G26" i="23" s="1"/>
  <c r="I44" i="22"/>
  <c r="G44" i="22"/>
  <c r="I43" i="22"/>
  <c r="B37" i="22"/>
  <c r="B34" i="22"/>
  <c r="B35" i="22" s="1"/>
  <c r="I26" i="22"/>
  <c r="H26" i="22"/>
  <c r="D25" i="22"/>
  <c r="C25" i="22"/>
  <c r="H43" i="22" s="1"/>
  <c r="B25" i="22"/>
  <c r="G12" i="22"/>
  <c r="G26" i="22" s="1"/>
  <c r="J43" i="23" l="1"/>
  <c r="J44" i="23" s="1"/>
  <c r="H44" i="23"/>
  <c r="B38" i="22"/>
  <c r="J43" i="22"/>
  <c r="J44" i="22" s="1"/>
  <c r="H44" i="22"/>
  <c r="F15" i="20"/>
  <c r="I44" i="21"/>
  <c r="G44" i="21"/>
  <c r="I43" i="21"/>
  <c r="B37" i="21"/>
  <c r="B34" i="21"/>
  <c r="B35" i="21" s="1"/>
  <c r="I26" i="21"/>
  <c r="H26" i="21"/>
  <c r="D25" i="21"/>
  <c r="C25" i="21"/>
  <c r="H43" i="21" s="1"/>
  <c r="B25" i="21"/>
  <c r="G12" i="21"/>
  <c r="G26" i="21" s="1"/>
  <c r="I44" i="19"/>
  <c r="G44" i="19"/>
  <c r="I43" i="19"/>
  <c r="B37" i="19"/>
  <c r="B34" i="19"/>
  <c r="B35" i="19" s="1"/>
  <c r="I26" i="19"/>
  <c r="H26" i="19"/>
  <c r="D25" i="19"/>
  <c r="C25" i="19"/>
  <c r="H43" i="19" s="1"/>
  <c r="B25" i="19"/>
  <c r="G12" i="19"/>
  <c r="G26" i="19" s="1"/>
  <c r="B38" i="21" l="1"/>
  <c r="J43" i="21"/>
  <c r="J44" i="21" s="1"/>
  <c r="H44" i="21"/>
  <c r="B38" i="19"/>
  <c r="J43" i="19"/>
  <c r="J44" i="19" s="1"/>
  <c r="H44" i="19"/>
  <c r="I44" i="18"/>
  <c r="G44" i="18"/>
  <c r="I43" i="18"/>
  <c r="B37" i="18"/>
  <c r="B34" i="18"/>
  <c r="B35" i="18" s="1"/>
  <c r="D25" i="18"/>
  <c r="C25" i="18"/>
  <c r="H43" i="18" s="1"/>
  <c r="B25" i="18"/>
  <c r="I26" i="18"/>
  <c r="H26" i="18"/>
  <c r="G12" i="18"/>
  <c r="G26" i="18" s="1"/>
  <c r="B38" i="18" l="1"/>
  <c r="J43" i="18"/>
  <c r="J44" i="18" s="1"/>
  <c r="H44" i="18"/>
  <c r="D111" i="15" l="1"/>
  <c r="D83" i="15"/>
  <c r="B24" i="15"/>
  <c r="E24" i="15" l="1"/>
</calcChain>
</file>

<file path=xl/sharedStrings.xml><?xml version="1.0" encoding="utf-8"?>
<sst xmlns="http://schemas.openxmlformats.org/spreadsheetml/2006/main" count="992" uniqueCount="214">
  <si>
    <t>WOOTTON ST LAWRENCE PARISH COUNCIL</t>
  </si>
  <si>
    <t>EXPENDITURE £</t>
  </si>
  <si>
    <t>Clerk’s Salary</t>
  </si>
  <si>
    <t>Administration Expenses</t>
  </si>
  <si>
    <t>Insurance</t>
  </si>
  <si>
    <t>Subscription to HALC</t>
  </si>
  <si>
    <t>Subscription to HPFA</t>
  </si>
  <si>
    <t>Grass Cutting  - Ramsdell (Bulpitt Bros)</t>
  </si>
  <si>
    <t>- - Wootton (BDBC)</t>
  </si>
  <si>
    <t>Maintenance of Cricket Pitch</t>
  </si>
  <si>
    <t>S137 Payments</t>
  </si>
  <si>
    <t>Village Hall Fees</t>
  </si>
  <si>
    <t>External</t>
  </si>
  <si>
    <t>Play Areas</t>
  </si>
  <si>
    <t>Repairs and maintenance to play areas</t>
  </si>
  <si>
    <t>Neighbourhood Plan</t>
  </si>
  <si>
    <t>Web site development against NALC Grant</t>
  </si>
  <si>
    <t>VAT</t>
  </si>
  <si>
    <t>Total Expenditure</t>
  </si>
  <si>
    <t>Budget</t>
  </si>
  <si>
    <t xml:space="preserve">Actual </t>
  </si>
  <si>
    <t>INCOME</t>
  </si>
  <si>
    <t>Precept</t>
  </si>
  <si>
    <t>Grants:</t>
  </si>
  <si>
    <t xml:space="preserve">     BDBC - General</t>
  </si>
  <si>
    <t xml:space="preserve">     Grass Cutting</t>
  </si>
  <si>
    <t xml:space="preserve">     Cricket Pitch Maintenance</t>
  </si>
  <si>
    <t>Total of Grants</t>
  </si>
  <si>
    <t>Cricket Club</t>
  </si>
  <si>
    <t xml:space="preserve">Contribution to Insurance </t>
  </si>
  <si>
    <t>Grass cutting</t>
  </si>
  <si>
    <t>Match Fees</t>
  </si>
  <si>
    <t>Driveway maintenance contribution</t>
  </si>
  <si>
    <t>Transfer to Reserve</t>
  </si>
  <si>
    <t xml:space="preserve">Budget </t>
  </si>
  <si>
    <t>Actual</t>
  </si>
  <si>
    <t xml:space="preserve">Audit: Internal        </t>
  </si>
  <si>
    <t>Vat</t>
  </si>
  <si>
    <t>Cash at Bank</t>
  </si>
  <si>
    <r>
      <t xml:space="preserve">  </t>
    </r>
    <r>
      <rPr>
        <sz val="12"/>
        <color theme="1"/>
        <rFont val="Calibri"/>
        <family val="2"/>
        <scheme val="minor"/>
      </rPr>
      <t xml:space="preserve">Income for period </t>
    </r>
  </si>
  <si>
    <t xml:space="preserve">Less:  </t>
  </si>
  <si>
    <r>
      <t xml:space="preserve">    </t>
    </r>
    <r>
      <rPr>
        <sz val="12"/>
        <color theme="1"/>
        <rFont val="Calibri"/>
        <family val="2"/>
        <scheme val="minor"/>
      </rPr>
      <t>Expenditure for period incl VAT</t>
    </r>
  </si>
  <si>
    <t>Total</t>
  </si>
  <si>
    <t>The movements in the reserves during the year were as follows</t>
  </si>
  <si>
    <t>Reserves</t>
  </si>
  <si>
    <t>Driveway fund</t>
  </si>
  <si>
    <t>Play Area Fund</t>
  </si>
  <si>
    <t>General</t>
  </si>
  <si>
    <t>Opening</t>
  </si>
  <si>
    <t>£</t>
  </si>
  <si>
    <t>Transfer from</t>
  </si>
  <si>
    <t>Transfer to</t>
  </si>
  <si>
    <t>Closing</t>
  </si>
  <si>
    <t>Basingstoke and Deane Loan Account</t>
  </si>
  <si>
    <t>Wootton St Lawrence Parish Council</t>
  </si>
  <si>
    <t>Accounts and Audit Regulations 1996</t>
  </si>
  <si>
    <t>Previous Year</t>
  </si>
  <si>
    <t>Receipts</t>
  </si>
  <si>
    <t xml:space="preserve">Precept </t>
  </si>
  <si>
    <t>BDBC:  General</t>
  </si>
  <si>
    <t>Grass cutting &amp; cricket square</t>
  </si>
  <si>
    <t>Website Development</t>
  </si>
  <si>
    <t>Ramsdell Cricket Club:</t>
  </si>
  <si>
    <t>Contribution to insurance</t>
  </si>
  <si>
    <t>Match fees</t>
  </si>
  <si>
    <t>Drive way maintenance</t>
  </si>
  <si>
    <t xml:space="preserve">Neighbourhood Plan Grant 1:  </t>
  </si>
  <si>
    <t>Neighbourhood Plan Grant 2:</t>
  </si>
  <si>
    <t>Neighbourhood Plan Reserve</t>
  </si>
  <si>
    <t>Page 1</t>
  </si>
  <si>
    <t>Payments</t>
  </si>
  <si>
    <t xml:space="preserve">HALC subscription  </t>
  </si>
  <si>
    <t>HPFA subscription</t>
  </si>
  <si>
    <t>Playing fields (grass cutting and cricket square)</t>
  </si>
  <si>
    <t xml:space="preserve">Insurance </t>
  </si>
  <si>
    <t xml:space="preserve">Village Hall hire  </t>
  </si>
  <si>
    <t>Neighbourhood Plan Costs</t>
  </si>
  <si>
    <t xml:space="preserve">Internal Audit </t>
  </si>
  <si>
    <t>External Audit</t>
  </si>
  <si>
    <t>VAT paid</t>
  </si>
  <si>
    <t>Page 2</t>
  </si>
  <si>
    <t>`</t>
  </si>
  <si>
    <t xml:space="preserve">    Add total receipts</t>
  </si>
  <si>
    <t xml:space="preserve">    Less payments</t>
  </si>
  <si>
    <t xml:space="preserve">    These funds are represented by</t>
  </si>
  <si>
    <t>Lloyds Bank a/c 0321705</t>
  </si>
  <si>
    <t>Basingstoke &amp; Deane Loan a/c</t>
  </si>
  <si>
    <t xml:space="preserve">    Net bank balances</t>
  </si>
  <si>
    <t>Signed:…………………………………</t>
  </si>
  <si>
    <t>………………………………….</t>
  </si>
  <si>
    <t xml:space="preserve">                      Chairman</t>
  </si>
  <si>
    <t>Responsible Financial Officer</t>
  </si>
  <si>
    <t>Date:  …………………………………</t>
  </si>
  <si>
    <t>Page 3</t>
  </si>
  <si>
    <t>Parish and Town Councils Accounts and Audit Regulations 1996 Supporting Statement/Notes</t>
  </si>
  <si>
    <t>Assets</t>
  </si>
  <si>
    <t>2 bus shelters * Note</t>
  </si>
  <si>
    <t>NIL</t>
  </si>
  <si>
    <t>Pavilion</t>
  </si>
  <si>
    <t>Playground equipment - Ramsdell</t>
  </si>
  <si>
    <t xml:space="preserve">                                          - Wootton St Lawrence</t>
  </si>
  <si>
    <t>Fingerpost</t>
  </si>
  <si>
    <t>2 wooden bench seats</t>
  </si>
  <si>
    <t>Red Telephone Box</t>
  </si>
  <si>
    <t xml:space="preserve">Office equipment </t>
  </si>
  <si>
    <t>Notice Board - Ramsdell</t>
  </si>
  <si>
    <t xml:space="preserve">                        – Wootton St Lawrence x 2</t>
  </si>
  <si>
    <t xml:space="preserve">*Note: The value of the bus shelters has been reduced to NIL as there is currently no bus service and when they </t>
  </si>
  <si>
    <t>reach the end of their life, they will not be replaced. Cost or valuation does not necessarily represent replacement cost.</t>
  </si>
  <si>
    <t>*</t>
  </si>
  <si>
    <t xml:space="preserve"> Borrowings</t>
  </si>
  <si>
    <t xml:space="preserve"> Leases</t>
  </si>
  <si>
    <t>Lessor: Oakley &amp; Deane PC.  Purpose: Playing Field.  Annual lease payable of £1 was waived.  Expiry Date 2095.</t>
  </si>
  <si>
    <t>Debts outstanding</t>
  </si>
  <si>
    <t>Tenancies</t>
  </si>
  <si>
    <t>During the year the council did not enter into any tenancies.</t>
  </si>
  <si>
    <t>Council as tenant</t>
  </si>
  <si>
    <t>The council did not become a new tenant during the year.</t>
  </si>
  <si>
    <t xml:space="preserve">Section 137 Payments </t>
  </si>
  <si>
    <t>Ramsdell Cricket Pavilion Decorating and Repair</t>
  </si>
  <si>
    <t>Neighbourhood Plan Grant 1 Costs (Full Grant amount returned to Groundworks)</t>
  </si>
  <si>
    <t>Website Development against NALC Grant</t>
  </si>
  <si>
    <t>2019 /20</t>
  </si>
  <si>
    <t>2019 / 20</t>
  </si>
  <si>
    <t>VAT Refund 2018 /19</t>
  </si>
  <si>
    <t>FINANCIAL POSITION AS AT 1st May 2019</t>
  </si>
  <si>
    <t>BANK RECONCILIATION AS AT 1st May 2019</t>
  </si>
  <si>
    <t>reserves AS AT 1st May 2019</t>
  </si>
  <si>
    <t>At 1st May 2019 Total</t>
  </si>
  <si>
    <t>Date</t>
  </si>
  <si>
    <t>Invoice number</t>
  </si>
  <si>
    <t>Company</t>
  </si>
  <si>
    <t>Service</t>
  </si>
  <si>
    <t>Total Amount</t>
  </si>
  <si>
    <t>VAT Amount</t>
  </si>
  <si>
    <t>VAT Number</t>
  </si>
  <si>
    <t>Vision ICT</t>
  </si>
  <si>
    <t>7 hosted email accounts</t>
  </si>
  <si>
    <t>Hosted email addresses with Vision ICT</t>
  </si>
  <si>
    <t>FINANCIAL POSITION AS AT 31st May 2019</t>
  </si>
  <si>
    <t>BANK RECONCILIATION AS AT 31st May 2019</t>
  </si>
  <si>
    <t>reserves AS AT 31st May 2019</t>
  </si>
  <si>
    <t>KK Winchester Ltd (Talk Design and Print)</t>
  </si>
  <si>
    <t>Layout work for Submission Plan, Consultation Statement, Basic Conditions Statement, Local Gap Support</t>
  </si>
  <si>
    <t>VAT Reclaim</t>
  </si>
  <si>
    <t>Haines Planning Consultancy</t>
  </si>
  <si>
    <t>Supply of report assessing proposed Locak Gap for Wootton St Lawrence Village</t>
  </si>
  <si>
    <t>TOTAL</t>
  </si>
  <si>
    <t>FINANCIAL POSITION AS AT 1st July  2019</t>
  </si>
  <si>
    <t>BANK RECONCILIATION AS AT 1st July 2019</t>
  </si>
  <si>
    <t>reserves AS AT 1st July 2019</t>
  </si>
  <si>
    <t>FINANCIAL POSITION AS AT 1st August 2019</t>
  </si>
  <si>
    <t>BANK RECONCILIATION AS AT 1st August 2019</t>
  </si>
  <si>
    <t>reserves AS AT 1st August 2019</t>
  </si>
  <si>
    <t>FINANCIAL POSITION AS AT 9th August 2019</t>
  </si>
  <si>
    <t>BANK RECONCILIATION AS AT 9th August 2019</t>
  </si>
  <si>
    <t>reserves AS AT 9th August 2019</t>
  </si>
  <si>
    <t>FINANCIAL POSITION AS AT 1st November 2019</t>
  </si>
  <si>
    <t>FINANCIAL POSITION AS AT 1st October 2019</t>
  </si>
  <si>
    <t>BANK RECONCILIATION AS AT 1st October 2019</t>
  </si>
  <si>
    <t>reserves AS AT 1st October 2019</t>
  </si>
  <si>
    <t>At 1st October 2019 Total</t>
  </si>
  <si>
    <t>BANK RECONCILIATION AS AT 1st November 2019</t>
  </si>
  <si>
    <t>At 1st November 2019 Total</t>
  </si>
  <si>
    <t>reserves AS AT 1st November 2019</t>
  </si>
  <si>
    <t>FINANCIAL POSITION AS AT 29th November 2019</t>
  </si>
  <si>
    <t>BANK RECONCILIATION AS AT 29th November 2019</t>
  </si>
  <si>
    <t>reserves AS AT 29th November 2019</t>
  </si>
  <si>
    <t>FINANCIAL POSITION AS AT 31 December 2019</t>
  </si>
  <si>
    <t>BANK RECONCILIATION AS AT 31st December 2019</t>
  </si>
  <si>
    <t>reserves AS AT 31st December 2019</t>
  </si>
  <si>
    <t>Referendum Neighbourhood Plan</t>
  </si>
  <si>
    <t>FINANCIAL POSITION AS AT 31 January 2020</t>
  </si>
  <si>
    <t>BANK RECONCILIATION AS AT 31st January 2020</t>
  </si>
  <si>
    <t>reserves AS AT 31st January 2020</t>
  </si>
  <si>
    <t>Donation to North Wessex Downs Landscape Trust</t>
  </si>
  <si>
    <t>As at 31st January 2020 Total</t>
  </si>
  <si>
    <t>FINANCIAL POSITION AS AT 28 February 2020</t>
  </si>
  <si>
    <t>BANK RECONCILIATION AS AT 28th February 2020</t>
  </si>
  <si>
    <t>As at 28th February 2020 Total</t>
  </si>
  <si>
    <t>reserves AS AT 28th February 2020</t>
  </si>
  <si>
    <t>Hosted email addresses/domain name Vision ICT</t>
  </si>
  <si>
    <t>To make amends to Basic Conditions Document</t>
  </si>
  <si>
    <t>Analysis of Reg 16 responses and preparation of report for consideration by Neighbourhood Plan examiner.</t>
  </si>
  <si>
    <t>Fact checking draft examiners report in respect of Neighbourhood Plan</t>
  </si>
  <si>
    <t>Zurich Municipal</t>
  </si>
  <si>
    <t>Insurance Premium</t>
  </si>
  <si>
    <t>Design and Layout of 54 page document</t>
  </si>
  <si>
    <t>2 printed vinyl, 1 printed vinyl and 400 leaflets</t>
  </si>
  <si>
    <t>Registration of .gov.uk domain name woottonstlawrence-pc.gov.uk</t>
  </si>
  <si>
    <t>Telephone training for website</t>
  </si>
  <si>
    <t>Revision of Neighbourhood Plan</t>
  </si>
  <si>
    <t>FINANCIAL POSITION AS AT 20 March 2020</t>
  </si>
  <si>
    <t>BANK RECONCILIATION AS AT 20th March 2020</t>
  </si>
  <si>
    <t>reserves AS AT 20th March 2020</t>
  </si>
  <si>
    <t>As at 20th March 2020 Total</t>
  </si>
  <si>
    <t>VAT Refund 2019 / 20</t>
  </si>
  <si>
    <t>2019/20</t>
  </si>
  <si>
    <t>Summary of Receipts and Payments Account for the year ended 31 March 2020</t>
  </si>
  <si>
    <t>General administration including Clerk salary</t>
  </si>
  <si>
    <t xml:space="preserve">Neighbourhood Plan Referendum </t>
  </si>
  <si>
    <t>Hosted email addresses/domain name from Vision ICT</t>
  </si>
  <si>
    <t xml:space="preserve">    Balance b/f 1st April 2019</t>
  </si>
  <si>
    <t>At 31 March 2019 Total</t>
  </si>
  <si>
    <t>2019/2020</t>
  </si>
  <si>
    <t xml:space="preserve">    Balance as at 31st March 2020</t>
  </si>
  <si>
    <t>VAT Refund 2019/20</t>
  </si>
  <si>
    <t>At close of business on 31st March 2020 there were no outstanding loans to the council</t>
  </si>
  <si>
    <t>At close of business on 31st March 2020 the following leases were in operation:</t>
  </si>
  <si>
    <t>At close of business on 31st March 2020 there were no outstanding debts to the council</t>
  </si>
  <si>
    <t>There were no Section 137 Payments made in 2019/20.</t>
  </si>
  <si>
    <t xml:space="preserve"> attached to Receipts and Payments Account for the year ended 31st March 2020</t>
  </si>
  <si>
    <t>At 31st March 2020 assets were held at cost or valuation as follows:</t>
  </si>
  <si>
    <t>* Note: A back up drive was purchased during 2019/20 for the Parish Council to keep Neighbourhood Plan documents.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</si>
</sst>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/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0" fillId="0" borderId="5" xfId="0" applyBorder="1"/>
    <xf numFmtId="0" fontId="0" fillId="0" borderId="11" xfId="0" applyBorder="1" applyAlignment="1">
      <alignment horizontal="right"/>
    </xf>
    <xf numFmtId="0" fontId="2" fillId="0" borderId="0" xfId="0" applyFont="1"/>
    <xf numFmtId="0" fontId="2" fillId="0" borderId="6" xfId="0" applyFont="1" applyBorder="1"/>
    <xf numFmtId="0" fontId="3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6" xfId="0" applyBorder="1"/>
    <xf numFmtId="0" fontId="2" fillId="0" borderId="1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0" fillId="0" borderId="13" xfId="0" applyBorder="1" applyAlignment="1">
      <alignment horizontal="right" wrapText="1"/>
    </xf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1" xfId="0" applyFont="1" applyBorder="1" applyAlignment="1">
      <alignment horizontal="right"/>
    </xf>
    <xf numFmtId="0" fontId="0" fillId="0" borderId="8" xfId="0" applyBorder="1"/>
    <xf numFmtId="2" fontId="0" fillId="0" borderId="0" xfId="0" applyNumberFormat="1"/>
    <xf numFmtId="0" fontId="2" fillId="0" borderId="0" xfId="0" applyFont="1" applyAlignment="1">
      <alignment horizontal="right" vertical="center"/>
    </xf>
    <xf numFmtId="0" fontId="0" fillId="0" borderId="0" xfId="0"/>
    <xf numFmtId="0" fontId="0" fillId="0" borderId="0" xfId="0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right" vertical="center" wrapText="1"/>
    </xf>
    <xf numFmtId="2" fontId="0" fillId="0" borderId="0" xfId="0" applyNumberForma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2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 vertical="center" wrapText="1"/>
    </xf>
    <xf numFmtId="2" fontId="2" fillId="0" borderId="1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1" fillId="0" borderId="0" xfId="0" applyFont="1" applyAlignment="1">
      <alignment horizontal="center"/>
    </xf>
    <xf numFmtId="2" fontId="0" fillId="0" borderId="0" xfId="0" applyNumberFormat="1" applyBorder="1" applyAlignment="1">
      <alignment horizontal="right"/>
    </xf>
    <xf numFmtId="0" fontId="0" fillId="0" borderId="0" xfId="0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465E-202E-4179-BE4E-163152FC4EBA}">
  <sheetPr>
    <pageSetUpPr fitToPage="1"/>
  </sheetPr>
  <dimension ref="A2:J44"/>
  <sheetViews>
    <sheetView topLeftCell="A28" workbookViewId="0">
      <selection activeCell="B33" sqref="B33"/>
    </sheetView>
  </sheetViews>
  <sheetFormatPr defaultRowHeight="15" x14ac:dyDescent="0.25"/>
  <cols>
    <col min="1" max="1" width="43.140625" style="20" customWidth="1"/>
    <col min="2" max="2" width="12" style="74" customWidth="1"/>
    <col min="3" max="4" width="10.7109375" style="74" customWidth="1"/>
    <col min="5" max="5" width="9.140625" style="74"/>
    <col min="6" max="6" width="44.85546875" style="20" customWidth="1"/>
    <col min="7" max="7" width="12.140625" style="74" customWidth="1"/>
    <col min="8" max="8" width="12.5703125" style="74" customWidth="1"/>
    <col min="9" max="9" width="10.42578125" style="74" customWidth="1"/>
    <col min="10" max="16384" width="9.140625" style="74"/>
  </cols>
  <sheetData>
    <row r="2" spans="1:9" ht="15.75" x14ac:dyDescent="0.25">
      <c r="C2" s="1" t="s">
        <v>0</v>
      </c>
    </row>
    <row r="3" spans="1:9" ht="15.75" x14ac:dyDescent="0.25">
      <c r="C3" s="1" t="s">
        <v>125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/>
      <c r="D7" s="4"/>
      <c r="F7" s="4" t="s">
        <v>22</v>
      </c>
      <c r="G7" s="4">
        <v>6605</v>
      </c>
      <c r="H7" s="4">
        <v>4961</v>
      </c>
      <c r="I7" s="31"/>
    </row>
    <row r="8" spans="1:9" ht="15.75" x14ac:dyDescent="0.25">
      <c r="A8" s="29" t="s">
        <v>3</v>
      </c>
      <c r="B8" s="18">
        <v>150</v>
      </c>
      <c r="C8" s="5"/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/>
      <c r="D12" s="5"/>
      <c r="F12" s="6" t="s">
        <v>27</v>
      </c>
      <c r="G12" s="74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/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30" t="s">
        <v>13</v>
      </c>
      <c r="B19" s="38"/>
      <c r="C19" s="39"/>
      <c r="D19" s="31"/>
      <c r="F19" s="5" t="s">
        <v>33</v>
      </c>
      <c r="G19" s="5">
        <v>-150</v>
      </c>
      <c r="H19" s="5"/>
      <c r="I19" s="31"/>
    </row>
    <row r="20" spans="1:9" ht="15" customHeight="1" x14ac:dyDescent="0.25">
      <c r="A20" s="29" t="s">
        <v>14</v>
      </c>
      <c r="B20" s="18">
        <v>750</v>
      </c>
      <c r="C20" s="5"/>
      <c r="D20" s="5"/>
      <c r="F20" s="40"/>
      <c r="G20" s="5"/>
      <c r="H20" s="5"/>
      <c r="I20" s="31"/>
    </row>
    <row r="21" spans="1:9" ht="15" customHeight="1" x14ac:dyDescent="0.25">
      <c r="A21" s="30" t="s">
        <v>15</v>
      </c>
      <c r="B21" s="18">
        <v>5497.48</v>
      </c>
      <c r="C21" s="5"/>
      <c r="D21" s="5"/>
      <c r="F21" s="40" t="s">
        <v>124</v>
      </c>
      <c r="G21" s="5">
        <v>1016.67</v>
      </c>
      <c r="H21" s="5"/>
      <c r="I21" s="31"/>
    </row>
    <row r="22" spans="1:9" ht="18" customHeight="1" x14ac:dyDescent="0.25">
      <c r="A22" s="29" t="s">
        <v>16</v>
      </c>
      <c r="B22" s="18">
        <v>163.80000000000001</v>
      </c>
      <c r="C22" s="5"/>
      <c r="D22" s="5"/>
      <c r="F22" s="26"/>
      <c r="G22" s="5"/>
      <c r="H22" s="5"/>
      <c r="I22" s="31"/>
    </row>
    <row r="23" spans="1:9" ht="15.75" x14ac:dyDescent="0.25">
      <c r="A23" s="29" t="s">
        <v>138</v>
      </c>
      <c r="B23" s="18">
        <v>151.19999999999999</v>
      </c>
      <c r="C23" s="5"/>
      <c r="D23" s="5"/>
      <c r="F23" s="26"/>
      <c r="G23" s="5"/>
      <c r="H23" s="5"/>
      <c r="I23" s="31"/>
    </row>
    <row r="24" spans="1:9" s="75" customFormat="1" ht="16.5" thickBot="1" x14ac:dyDescent="0.3">
      <c r="A24" s="32" t="s">
        <v>17</v>
      </c>
      <c r="B24" s="18">
        <v>2000</v>
      </c>
      <c r="C24" s="5"/>
      <c r="D24" s="5"/>
      <c r="F24" s="26"/>
      <c r="G24" s="5"/>
      <c r="H24" s="51"/>
      <c r="I24" s="31"/>
    </row>
    <row r="25" spans="1:9" ht="16.5" thickBot="1" x14ac:dyDescent="0.3">
      <c r="A25" s="19" t="s">
        <v>18</v>
      </c>
      <c r="B25" s="37">
        <f>+SUM(B7:B24)</f>
        <v>15648.119999999999</v>
      </c>
      <c r="C25" s="37">
        <f>+SUM(C7:C24)</f>
        <v>0</v>
      </c>
      <c r="D25" s="37">
        <f>+SUM(D7:D24)</f>
        <v>0</v>
      </c>
      <c r="F25" s="8" t="s">
        <v>37</v>
      </c>
      <c r="G25" s="9"/>
      <c r="I25" s="31"/>
    </row>
    <row r="26" spans="1:9" ht="16.5" thickBot="1" x14ac:dyDescent="0.3">
      <c r="A26" s="19"/>
      <c r="B26" s="58"/>
      <c r="C26" s="58"/>
      <c r="D26" s="58"/>
      <c r="F26" s="9"/>
      <c r="G26" s="34">
        <f>+SUM(G12:G25)</f>
        <v>11963.67</v>
      </c>
      <c r="H26" s="35">
        <f>SUM(H7:H25)</f>
        <v>4961</v>
      </c>
      <c r="I26" s="36">
        <f>SUM(I7:I25)</f>
        <v>0</v>
      </c>
    </row>
    <row r="27" spans="1:9" ht="15.75" x14ac:dyDescent="0.25">
      <c r="A27" s="19"/>
      <c r="B27" s="58"/>
      <c r="C27" s="58"/>
      <c r="D27" s="58"/>
    </row>
    <row r="28" spans="1:9" s="75" customFormat="1" ht="15.75" x14ac:dyDescent="0.25">
      <c r="A28" s="19"/>
      <c r="B28" s="58"/>
      <c r="C28" s="58"/>
      <c r="D28" s="58"/>
      <c r="F28" s="20"/>
    </row>
    <row r="29" spans="1:9" s="75" customFormat="1" x14ac:dyDescent="0.25">
      <c r="A29" s="20"/>
      <c r="B29" s="74"/>
      <c r="C29" s="74"/>
      <c r="D29" s="74"/>
      <c r="F29" s="20"/>
    </row>
    <row r="30" spans="1:9" s="75" customFormat="1" ht="15.75" x14ac:dyDescent="0.25">
      <c r="A30" s="89" t="s">
        <v>126</v>
      </c>
      <c r="B30" s="90"/>
      <c r="C30" s="74"/>
      <c r="D30" s="74"/>
      <c r="F30" s="20"/>
    </row>
    <row r="31" spans="1:9" ht="15.75" x14ac:dyDescent="0.25">
      <c r="A31" s="19"/>
    </row>
    <row r="32" spans="1:9" ht="15.75" x14ac:dyDescent="0.25">
      <c r="A32" s="19" t="s">
        <v>38</v>
      </c>
      <c r="H32" s="16"/>
    </row>
    <row r="33" spans="1:10" ht="15.75" x14ac:dyDescent="0.25">
      <c r="A33" s="19" t="s">
        <v>203</v>
      </c>
      <c r="B33" s="12">
        <v>12921.73</v>
      </c>
    </row>
    <row r="34" spans="1:10" ht="16.5" thickBot="1" x14ac:dyDescent="0.3">
      <c r="A34" s="19" t="s">
        <v>39</v>
      </c>
      <c r="B34" s="35">
        <f>SUM(H7:H25)</f>
        <v>4961</v>
      </c>
      <c r="F34" s="21" t="s">
        <v>127</v>
      </c>
    </row>
    <row r="35" spans="1:10" ht="16.5" thickBot="1" x14ac:dyDescent="0.3">
      <c r="A35" s="19" t="s">
        <v>42</v>
      </c>
      <c r="B35" s="12">
        <f>+B33+B34</f>
        <v>17882.73</v>
      </c>
      <c r="F35" s="10" t="s">
        <v>43</v>
      </c>
    </row>
    <row r="36" spans="1:10" ht="15.75" x14ac:dyDescent="0.25">
      <c r="A36" s="19" t="s">
        <v>40</v>
      </c>
      <c r="F36" s="7"/>
      <c r="G36" s="15"/>
      <c r="H36" s="15"/>
      <c r="I36" s="15"/>
      <c r="J36" s="15"/>
    </row>
    <row r="37" spans="1:10" ht="15.75" x14ac:dyDescent="0.25">
      <c r="A37" s="19" t="s">
        <v>41</v>
      </c>
      <c r="B37" s="37">
        <f>+SUM(C7:C24)</f>
        <v>0</v>
      </c>
      <c r="F37" s="22" t="s">
        <v>44</v>
      </c>
      <c r="G37" s="14" t="s">
        <v>48</v>
      </c>
      <c r="H37" s="14" t="s">
        <v>50</v>
      </c>
      <c r="I37" s="14" t="s">
        <v>51</v>
      </c>
      <c r="J37" s="14" t="s">
        <v>52</v>
      </c>
    </row>
    <row r="38" spans="1:10" ht="15.75" x14ac:dyDescent="0.25">
      <c r="A38" s="19" t="s">
        <v>128</v>
      </c>
      <c r="B38" s="13">
        <f>SUM(B35-B37)</f>
        <v>17882.73</v>
      </c>
      <c r="F38" s="8"/>
      <c r="G38" s="14" t="s">
        <v>49</v>
      </c>
      <c r="H38" s="14" t="s">
        <v>49</v>
      </c>
      <c r="I38" s="14" t="s">
        <v>49</v>
      </c>
      <c r="J38" s="14" t="s">
        <v>49</v>
      </c>
    </row>
    <row r="39" spans="1:10" ht="15.75" x14ac:dyDescent="0.25">
      <c r="A39" s="19"/>
      <c r="F39" s="8" t="s">
        <v>45</v>
      </c>
      <c r="G39" s="8"/>
      <c r="H39" s="8"/>
      <c r="I39" s="8"/>
      <c r="J39" s="8"/>
    </row>
    <row r="40" spans="1:10" x14ac:dyDescent="0.25">
      <c r="F40" s="8" t="s">
        <v>46</v>
      </c>
      <c r="G40" s="8"/>
      <c r="H40" s="8"/>
      <c r="I40" s="8"/>
      <c r="J40" s="8"/>
    </row>
    <row r="41" spans="1:10" x14ac:dyDescent="0.25">
      <c r="F41" s="8"/>
      <c r="H41" s="8"/>
      <c r="I41" s="8"/>
      <c r="J41" s="8"/>
    </row>
    <row r="42" spans="1:10" x14ac:dyDescent="0.25">
      <c r="F42" s="8" t="s">
        <v>53</v>
      </c>
      <c r="G42" s="74">
        <v>6777.32</v>
      </c>
      <c r="H42" s="8"/>
      <c r="I42" s="8"/>
      <c r="J42" s="8">
        <v>6777.32</v>
      </c>
    </row>
    <row r="43" spans="1:10" ht="15.75" thickBot="1" x14ac:dyDescent="0.3">
      <c r="F43" s="2" t="s">
        <v>47</v>
      </c>
      <c r="G43" s="2">
        <v>12921.73</v>
      </c>
      <c r="H43" s="37">
        <f>-C25</f>
        <v>0</v>
      </c>
      <c r="I43" s="2">
        <f>+SUM(H7:H25)</f>
        <v>4961</v>
      </c>
      <c r="J43" s="2">
        <f>SUM(G43:I43)</f>
        <v>17882.73</v>
      </c>
    </row>
    <row r="44" spans="1:10" ht="15.75" thickBot="1" x14ac:dyDescent="0.3">
      <c r="G44" s="2">
        <f>+SUM(G39:G43)</f>
        <v>19699.05</v>
      </c>
      <c r="H44" s="2">
        <f>+SUM(H39:H43)</f>
        <v>0</v>
      </c>
      <c r="I44" s="2">
        <f>+SUM(H7:H25)</f>
        <v>4961</v>
      </c>
      <c r="J44" s="41">
        <f>+SUM(J39:J43)</f>
        <v>24660.05</v>
      </c>
    </row>
  </sheetData>
  <mergeCells count="1">
    <mergeCell ref="A30:B30"/>
  </mergeCells>
  <pageMargins left="0.7" right="0.7" top="0.75" bottom="0.75" header="0.3" footer="0.3"/>
  <pageSetup paperSize="9" scale="71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1DC0-CDCC-4BF2-A12E-A668090286F7}">
  <sheetPr>
    <pageSetUpPr fitToPage="1"/>
  </sheetPr>
  <dimension ref="A2:J45"/>
  <sheetViews>
    <sheetView topLeftCell="A31" workbookViewId="0">
      <selection activeCell="B40" sqref="B40"/>
    </sheetView>
  </sheetViews>
  <sheetFormatPr defaultRowHeight="15" x14ac:dyDescent="0.25"/>
  <cols>
    <col min="1" max="1" width="49.28515625" style="20" bestFit="1" customWidth="1"/>
    <col min="2" max="2" width="12" style="83" customWidth="1"/>
    <col min="3" max="4" width="10.7109375" style="83" customWidth="1"/>
    <col min="5" max="5" width="9.140625" style="83"/>
    <col min="6" max="6" width="44.85546875" style="20" customWidth="1"/>
    <col min="7" max="7" width="12.140625" style="83" customWidth="1"/>
    <col min="8" max="8" width="12.5703125" style="83" customWidth="1"/>
    <col min="9" max="9" width="10.42578125" style="83" customWidth="1"/>
    <col min="10" max="16384" width="9.140625" style="83"/>
  </cols>
  <sheetData>
    <row r="2" spans="1:9" ht="15.75" x14ac:dyDescent="0.25">
      <c r="C2" s="1" t="s">
        <v>0</v>
      </c>
    </row>
    <row r="3" spans="1:9" ht="15.75" x14ac:dyDescent="0.25">
      <c r="C3" s="1" t="s">
        <v>172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1137.5</v>
      </c>
      <c r="D7" s="4"/>
      <c r="F7" s="4" t="s">
        <v>22</v>
      </c>
      <c r="G7" s="4">
        <v>6605</v>
      </c>
      <c r="H7" s="4">
        <v>7286</v>
      </c>
      <c r="I7" s="31"/>
    </row>
    <row r="8" spans="1:9" ht="15.75" x14ac:dyDescent="0.25">
      <c r="A8" s="29" t="s">
        <v>3</v>
      </c>
      <c r="B8" s="18">
        <v>150</v>
      </c>
      <c r="C8" s="5">
        <v>119.32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650.35</v>
      </c>
      <c r="D9" s="5">
        <v>69.680000000000007</v>
      </c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1196</v>
      </c>
      <c r="D12" s="5"/>
      <c r="F12" s="6" t="s">
        <v>27</v>
      </c>
      <c r="G12" s="83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>
        <v>80</v>
      </c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>
        <v>190</v>
      </c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29" t="s">
        <v>175</v>
      </c>
      <c r="B19" s="86">
        <v>75</v>
      </c>
      <c r="C19" s="87">
        <v>75</v>
      </c>
      <c r="D19" s="85"/>
      <c r="F19" s="5" t="s">
        <v>33</v>
      </c>
      <c r="G19" s="5">
        <v>-150</v>
      </c>
      <c r="H19" s="5"/>
      <c r="I19" s="31"/>
    </row>
    <row r="20" spans="1:9" ht="15" customHeight="1" x14ac:dyDescent="0.25">
      <c r="A20" s="30" t="s">
        <v>13</v>
      </c>
      <c r="B20" s="38"/>
      <c r="C20" s="39"/>
      <c r="D20" s="31"/>
      <c r="F20" s="40"/>
      <c r="G20" s="5"/>
      <c r="H20" s="5"/>
      <c r="I20" s="31"/>
    </row>
    <row r="21" spans="1:9" ht="15" customHeight="1" x14ac:dyDescent="0.25">
      <c r="A21" s="29" t="s">
        <v>14</v>
      </c>
      <c r="B21" s="18">
        <v>750</v>
      </c>
      <c r="C21" s="5"/>
      <c r="D21" s="5"/>
      <c r="F21" s="40" t="s">
        <v>124</v>
      </c>
      <c r="G21" s="5">
        <v>1016.67</v>
      </c>
      <c r="H21" s="5">
        <v>1016.67</v>
      </c>
      <c r="I21" s="31"/>
    </row>
    <row r="22" spans="1:9" ht="15" customHeight="1" x14ac:dyDescent="0.25">
      <c r="A22" s="30" t="s">
        <v>15</v>
      </c>
      <c r="B22" s="18">
        <v>5497.48</v>
      </c>
      <c r="C22" s="5">
        <v>4978.95</v>
      </c>
      <c r="D22" s="5">
        <v>701.5</v>
      </c>
      <c r="F22" s="40"/>
      <c r="G22" s="5"/>
      <c r="H22" s="5"/>
      <c r="I22" s="31"/>
    </row>
    <row r="23" spans="1:9" ht="18" customHeight="1" x14ac:dyDescent="0.25">
      <c r="A23" s="30" t="s">
        <v>171</v>
      </c>
      <c r="B23" s="18">
        <v>1000</v>
      </c>
      <c r="C23" s="5">
        <v>154</v>
      </c>
      <c r="D23" s="5">
        <v>19</v>
      </c>
      <c r="F23" s="26"/>
      <c r="G23" s="5"/>
      <c r="H23" s="5"/>
      <c r="I23" s="31"/>
    </row>
    <row r="24" spans="1:9" ht="15.75" x14ac:dyDescent="0.25">
      <c r="A24" s="29" t="s">
        <v>16</v>
      </c>
      <c r="B24" s="18">
        <v>163.80000000000001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138</v>
      </c>
      <c r="B25" s="18">
        <v>151.19999999999999</v>
      </c>
      <c r="C25" s="5">
        <v>151.19999999999999</v>
      </c>
      <c r="D25" s="5">
        <v>25.2</v>
      </c>
      <c r="F25" s="26"/>
      <c r="G25" s="5"/>
      <c r="H25" s="51"/>
      <c r="I25" s="31"/>
    </row>
    <row r="26" spans="1:9" ht="16.5" thickBot="1" x14ac:dyDescent="0.3">
      <c r="A26" s="32" t="s">
        <v>17</v>
      </c>
      <c r="B26" s="18">
        <v>2000</v>
      </c>
      <c r="C26" s="5"/>
      <c r="D26" s="5"/>
      <c r="F26" s="8" t="s">
        <v>37</v>
      </c>
      <c r="G26" s="9"/>
      <c r="I26" s="31"/>
    </row>
    <row r="27" spans="1:9" ht="16.5" thickBot="1" x14ac:dyDescent="0.3">
      <c r="A27" s="19" t="s">
        <v>18</v>
      </c>
      <c r="B27" s="37">
        <f>+SUM(B7:B26)</f>
        <v>16723.12</v>
      </c>
      <c r="C27" s="37">
        <f>+SUM(C7:C26)</f>
        <v>8772.32</v>
      </c>
      <c r="D27" s="37">
        <f>+SUM(D7:D26)</f>
        <v>815.38000000000011</v>
      </c>
      <c r="F27" s="9"/>
      <c r="G27" s="34">
        <f>+SUM(G12:G26)</f>
        <v>11963.67</v>
      </c>
      <c r="H27" s="35">
        <f>SUM(H7:H26)</f>
        <v>8302.67</v>
      </c>
      <c r="I27" s="36">
        <f>SUM(I7:I26)</f>
        <v>0</v>
      </c>
    </row>
    <row r="28" spans="1:9" ht="15.75" x14ac:dyDescent="0.25">
      <c r="A28" s="19"/>
      <c r="B28" s="58"/>
      <c r="C28" s="58"/>
      <c r="D28" s="58"/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2" spans="1:9" ht="15.75" x14ac:dyDescent="0.25">
      <c r="A32" s="89" t="s">
        <v>173</v>
      </c>
      <c r="B32" s="90"/>
    </row>
    <row r="33" spans="1:10" ht="15.75" x14ac:dyDescent="0.25">
      <c r="A33" s="19"/>
      <c r="H33" s="16"/>
    </row>
    <row r="34" spans="1:10" ht="15.75" x14ac:dyDescent="0.25">
      <c r="A34" s="19" t="s">
        <v>38</v>
      </c>
    </row>
    <row r="35" spans="1:10" ht="15.75" x14ac:dyDescent="0.25">
      <c r="A35" s="19" t="s">
        <v>203</v>
      </c>
      <c r="B35" s="12">
        <v>12921.73</v>
      </c>
      <c r="F35" s="21" t="s">
        <v>174</v>
      </c>
    </row>
    <row r="36" spans="1:10" ht="16.5" thickBot="1" x14ac:dyDescent="0.3">
      <c r="A36" s="19" t="s">
        <v>39</v>
      </c>
      <c r="B36" s="35">
        <f>SUM(H7:H26)</f>
        <v>8302.67</v>
      </c>
      <c r="F36" s="10" t="s">
        <v>43</v>
      </c>
    </row>
    <row r="37" spans="1:10" ht="15.75" x14ac:dyDescent="0.25">
      <c r="A37" s="19" t="s">
        <v>42</v>
      </c>
      <c r="B37" s="12">
        <f>+B35+B36</f>
        <v>21224.400000000001</v>
      </c>
      <c r="F37" s="7"/>
      <c r="G37" s="15"/>
      <c r="H37" s="15"/>
      <c r="I37" s="15"/>
      <c r="J37" s="15"/>
    </row>
    <row r="38" spans="1:10" ht="15.75" x14ac:dyDescent="0.25">
      <c r="A38" s="19" t="s">
        <v>40</v>
      </c>
      <c r="F38" s="22" t="s">
        <v>44</v>
      </c>
      <c r="G38" s="14" t="s">
        <v>48</v>
      </c>
      <c r="H38" s="14" t="s">
        <v>50</v>
      </c>
      <c r="I38" s="14" t="s">
        <v>51</v>
      </c>
      <c r="J38" s="14" t="s">
        <v>52</v>
      </c>
    </row>
    <row r="39" spans="1:10" ht="15.75" x14ac:dyDescent="0.25">
      <c r="A39" s="19" t="s">
        <v>41</v>
      </c>
      <c r="B39" s="37">
        <f>+SUM(C7:C26)</f>
        <v>8772.32</v>
      </c>
      <c r="F39" s="8"/>
      <c r="G39" s="14" t="s">
        <v>49</v>
      </c>
      <c r="H39" s="14" t="s">
        <v>49</v>
      </c>
      <c r="I39" s="14" t="s">
        <v>49</v>
      </c>
      <c r="J39" s="14" t="s">
        <v>49</v>
      </c>
    </row>
    <row r="40" spans="1:10" ht="15.75" x14ac:dyDescent="0.25">
      <c r="A40" s="19" t="s">
        <v>176</v>
      </c>
      <c r="B40" s="13">
        <f>SUM(B37-B39)</f>
        <v>12452.080000000002</v>
      </c>
      <c r="F40" s="8" t="s">
        <v>45</v>
      </c>
      <c r="G40" s="8"/>
      <c r="H40" s="8"/>
      <c r="I40" s="8"/>
      <c r="J40" s="8"/>
    </row>
    <row r="41" spans="1:10" ht="15.75" x14ac:dyDescent="0.25">
      <c r="A41" s="19"/>
      <c r="F41" s="8" t="s">
        <v>46</v>
      </c>
      <c r="G41" s="8"/>
      <c r="H41" s="8"/>
      <c r="I41" s="8"/>
      <c r="J41" s="8"/>
    </row>
    <row r="42" spans="1:10" x14ac:dyDescent="0.25">
      <c r="F42" s="8"/>
      <c r="H42" s="8"/>
      <c r="I42" s="8"/>
      <c r="J42" s="8"/>
    </row>
    <row r="43" spans="1:10" x14ac:dyDescent="0.25">
      <c r="F43" s="8" t="s">
        <v>53</v>
      </c>
      <c r="G43" s="83">
        <v>6777.32</v>
      </c>
      <c r="H43" s="8"/>
      <c r="I43" s="8"/>
      <c r="J43" s="8">
        <v>6777.32</v>
      </c>
    </row>
    <row r="44" spans="1:10" ht="15.75" thickBot="1" x14ac:dyDescent="0.3">
      <c r="F44" s="2" t="s">
        <v>47</v>
      </c>
      <c r="G44" s="2">
        <v>12921.73</v>
      </c>
      <c r="H44" s="37">
        <f>-C27</f>
        <v>-8772.32</v>
      </c>
      <c r="I44" s="2">
        <f>+SUM(H7:H26)</f>
        <v>8302.67</v>
      </c>
      <c r="J44" s="2">
        <f>SUM(G44:I44)</f>
        <v>12452.08</v>
      </c>
    </row>
    <row r="45" spans="1:10" ht="15.75" thickBot="1" x14ac:dyDescent="0.3">
      <c r="G45" s="2">
        <f>+SUM(G40:G44)</f>
        <v>19699.05</v>
      </c>
      <c r="H45" s="2">
        <f>+SUM(H40:H44)</f>
        <v>-8772.32</v>
      </c>
      <c r="I45" s="2">
        <f>+SUM(H7:H26)</f>
        <v>8302.67</v>
      </c>
      <c r="J45" s="41">
        <f>+SUM(J40:J44)</f>
        <v>19229.400000000001</v>
      </c>
    </row>
  </sheetData>
  <mergeCells count="1">
    <mergeCell ref="A32:B32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3F19-67BA-420F-AD1E-866D7A2B10A1}">
  <sheetPr>
    <pageSetUpPr fitToPage="1"/>
  </sheetPr>
  <dimension ref="A2:J45"/>
  <sheetViews>
    <sheetView topLeftCell="A28" workbookViewId="0">
      <selection activeCell="A35" sqref="A35"/>
    </sheetView>
  </sheetViews>
  <sheetFormatPr defaultRowHeight="15" x14ac:dyDescent="0.25"/>
  <cols>
    <col min="1" max="1" width="49.28515625" style="20" bestFit="1" customWidth="1"/>
    <col min="2" max="2" width="12" style="84" customWidth="1"/>
    <col min="3" max="4" width="10.7109375" style="84" customWidth="1"/>
    <col min="5" max="5" width="9.140625" style="84"/>
    <col min="6" max="6" width="44.85546875" style="20" customWidth="1"/>
    <col min="7" max="7" width="12.140625" style="84" customWidth="1"/>
    <col min="8" max="8" width="12.5703125" style="84" customWidth="1"/>
    <col min="9" max="9" width="10.42578125" style="84" customWidth="1"/>
    <col min="10" max="16384" width="9.140625" style="84"/>
  </cols>
  <sheetData>
    <row r="2" spans="1:9" ht="15.75" x14ac:dyDescent="0.25">
      <c r="C2" s="1" t="s">
        <v>0</v>
      </c>
    </row>
    <row r="3" spans="1:9" ht="15.75" x14ac:dyDescent="0.25">
      <c r="C3" s="1" t="s">
        <v>177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1137.5</v>
      </c>
      <c r="D7" s="4"/>
      <c r="F7" s="4" t="s">
        <v>22</v>
      </c>
      <c r="G7" s="4">
        <v>6605</v>
      </c>
      <c r="H7" s="4">
        <v>7286</v>
      </c>
      <c r="I7" s="31"/>
    </row>
    <row r="8" spans="1:9" ht="15.75" x14ac:dyDescent="0.25">
      <c r="A8" s="29" t="s">
        <v>3</v>
      </c>
      <c r="B8" s="18">
        <v>150</v>
      </c>
      <c r="C8" s="5">
        <v>119.32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650.35</v>
      </c>
      <c r="D9" s="5">
        <v>69.680000000000007</v>
      </c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1196</v>
      </c>
      <c r="D12" s="5"/>
      <c r="F12" s="6" t="s">
        <v>27</v>
      </c>
      <c r="G12" s="84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>
        <v>80</v>
      </c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>
        <v>190</v>
      </c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29" t="s">
        <v>175</v>
      </c>
      <c r="B19" s="86">
        <v>75</v>
      </c>
      <c r="C19" s="87">
        <v>75</v>
      </c>
      <c r="D19" s="85"/>
      <c r="F19" s="5" t="s">
        <v>33</v>
      </c>
      <c r="G19" s="5">
        <v>-150</v>
      </c>
      <c r="H19" s="5"/>
      <c r="I19" s="31"/>
    </row>
    <row r="20" spans="1:9" ht="15" customHeight="1" x14ac:dyDescent="0.25">
      <c r="A20" s="30" t="s">
        <v>13</v>
      </c>
      <c r="B20" s="38"/>
      <c r="C20" s="39"/>
      <c r="D20" s="31"/>
      <c r="F20" s="40"/>
      <c r="G20" s="5"/>
      <c r="H20" s="5"/>
      <c r="I20" s="31"/>
    </row>
    <row r="21" spans="1:9" ht="15" customHeight="1" x14ac:dyDescent="0.25">
      <c r="A21" s="29" t="s">
        <v>14</v>
      </c>
      <c r="B21" s="18">
        <v>750</v>
      </c>
      <c r="C21" s="5"/>
      <c r="D21" s="5"/>
      <c r="F21" s="40" t="s">
        <v>124</v>
      </c>
      <c r="G21" s="5">
        <v>1016.67</v>
      </c>
      <c r="H21" s="5">
        <v>1016.67</v>
      </c>
      <c r="I21" s="31"/>
    </row>
    <row r="22" spans="1:9" ht="15" customHeight="1" x14ac:dyDescent="0.25">
      <c r="A22" s="30" t="s">
        <v>15</v>
      </c>
      <c r="B22" s="18">
        <v>5497.48</v>
      </c>
      <c r="C22" s="5">
        <v>4978.95</v>
      </c>
      <c r="D22" s="5">
        <v>701.5</v>
      </c>
      <c r="F22" s="40"/>
      <c r="G22" s="5"/>
      <c r="H22" s="5"/>
      <c r="I22" s="31"/>
    </row>
    <row r="23" spans="1:9" ht="18" customHeight="1" x14ac:dyDescent="0.25">
      <c r="A23" s="30" t="s">
        <v>171</v>
      </c>
      <c r="B23" s="18">
        <v>1000</v>
      </c>
      <c r="C23" s="5">
        <v>154</v>
      </c>
      <c r="D23" s="5">
        <v>19</v>
      </c>
      <c r="F23" s="26"/>
      <c r="G23" s="5"/>
      <c r="H23" s="5"/>
      <c r="I23" s="31"/>
    </row>
    <row r="24" spans="1:9" ht="15.75" x14ac:dyDescent="0.25">
      <c r="A24" s="29" t="s">
        <v>16</v>
      </c>
      <c r="B24" s="18">
        <v>163.80000000000001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181</v>
      </c>
      <c r="B25" s="18">
        <v>151.19999999999999</v>
      </c>
      <c r="C25" s="5">
        <v>367.2</v>
      </c>
      <c r="D25" s="5">
        <v>61.2</v>
      </c>
      <c r="F25" s="26"/>
      <c r="G25" s="5"/>
      <c r="H25" s="51"/>
      <c r="I25" s="31"/>
    </row>
    <row r="26" spans="1:9" ht="16.5" thickBot="1" x14ac:dyDescent="0.3">
      <c r="A26" s="32" t="s">
        <v>17</v>
      </c>
      <c r="B26" s="18">
        <v>2000</v>
      </c>
      <c r="C26" s="5"/>
      <c r="D26" s="5"/>
      <c r="F26" s="8" t="s">
        <v>37</v>
      </c>
      <c r="G26" s="9"/>
      <c r="I26" s="31"/>
    </row>
    <row r="27" spans="1:9" ht="16.5" thickBot="1" x14ac:dyDescent="0.3">
      <c r="A27" s="19" t="s">
        <v>18</v>
      </c>
      <c r="B27" s="37">
        <f>+SUM(B7:B26)</f>
        <v>16723.12</v>
      </c>
      <c r="C27" s="37">
        <f>+SUM(C7:C26)</f>
        <v>8988.32</v>
      </c>
      <c r="D27" s="37">
        <f>+SUM(D7:D26)</f>
        <v>851.38000000000011</v>
      </c>
      <c r="F27" s="9"/>
      <c r="G27" s="34">
        <f>+SUM(G12:G26)</f>
        <v>11963.67</v>
      </c>
      <c r="H27" s="35">
        <f>SUM(H7:H26)</f>
        <v>8302.67</v>
      </c>
      <c r="I27" s="36">
        <f>SUM(I7:I26)</f>
        <v>0</v>
      </c>
    </row>
    <row r="28" spans="1:9" ht="15.75" x14ac:dyDescent="0.25">
      <c r="A28" s="19"/>
      <c r="B28" s="58"/>
      <c r="C28" s="58"/>
      <c r="D28" s="58"/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2" spans="1:9" ht="15.75" x14ac:dyDescent="0.25">
      <c r="A32" s="89" t="s">
        <v>178</v>
      </c>
      <c r="B32" s="90"/>
    </row>
    <row r="33" spans="1:10" ht="15.75" x14ac:dyDescent="0.25">
      <c r="A33" s="19"/>
      <c r="H33" s="16"/>
    </row>
    <row r="34" spans="1:10" ht="15.75" x14ac:dyDescent="0.25">
      <c r="A34" s="19" t="s">
        <v>38</v>
      </c>
    </row>
    <row r="35" spans="1:10" ht="15.75" x14ac:dyDescent="0.25">
      <c r="A35" s="19" t="s">
        <v>203</v>
      </c>
      <c r="B35" s="12">
        <v>12921.73</v>
      </c>
      <c r="F35" s="21" t="s">
        <v>180</v>
      </c>
    </row>
    <row r="36" spans="1:10" ht="16.5" thickBot="1" x14ac:dyDescent="0.3">
      <c r="A36" s="19" t="s">
        <v>39</v>
      </c>
      <c r="B36" s="35">
        <f>SUM(H7:H26)</f>
        <v>8302.67</v>
      </c>
      <c r="F36" s="10" t="s">
        <v>43</v>
      </c>
    </row>
    <row r="37" spans="1:10" ht="15.75" x14ac:dyDescent="0.25">
      <c r="A37" s="19" t="s">
        <v>42</v>
      </c>
      <c r="B37" s="12">
        <f>+B35+B36</f>
        <v>21224.400000000001</v>
      </c>
      <c r="F37" s="7"/>
      <c r="G37" s="15"/>
      <c r="H37" s="15"/>
      <c r="I37" s="15"/>
      <c r="J37" s="15"/>
    </row>
    <row r="38" spans="1:10" ht="15.75" x14ac:dyDescent="0.25">
      <c r="A38" s="19" t="s">
        <v>40</v>
      </c>
      <c r="F38" s="22" t="s">
        <v>44</v>
      </c>
      <c r="G38" s="14" t="s">
        <v>48</v>
      </c>
      <c r="H38" s="14" t="s">
        <v>50</v>
      </c>
      <c r="I38" s="14" t="s">
        <v>51</v>
      </c>
      <c r="J38" s="14" t="s">
        <v>52</v>
      </c>
    </row>
    <row r="39" spans="1:10" ht="15.75" x14ac:dyDescent="0.25">
      <c r="A39" s="19" t="s">
        <v>41</v>
      </c>
      <c r="B39" s="37">
        <f>+SUM(C7:C26)</f>
        <v>8988.32</v>
      </c>
      <c r="F39" s="8"/>
      <c r="G39" s="14" t="s">
        <v>49</v>
      </c>
      <c r="H39" s="14" t="s">
        <v>49</v>
      </c>
      <c r="I39" s="14" t="s">
        <v>49</v>
      </c>
      <c r="J39" s="14" t="s">
        <v>49</v>
      </c>
    </row>
    <row r="40" spans="1:10" ht="15.75" x14ac:dyDescent="0.25">
      <c r="A40" s="19" t="s">
        <v>179</v>
      </c>
      <c r="B40" s="13">
        <f>SUM(B37-B39)</f>
        <v>12236.080000000002</v>
      </c>
      <c r="F40" s="8" t="s">
        <v>45</v>
      </c>
      <c r="G40" s="8"/>
      <c r="H40" s="8"/>
      <c r="I40" s="8"/>
      <c r="J40" s="8"/>
    </row>
    <row r="41" spans="1:10" ht="15.75" x14ac:dyDescent="0.25">
      <c r="A41" s="19"/>
      <c r="F41" s="8" t="s">
        <v>46</v>
      </c>
      <c r="G41" s="8"/>
      <c r="H41" s="8"/>
      <c r="I41" s="8"/>
      <c r="J41" s="8"/>
    </row>
    <row r="42" spans="1:10" x14ac:dyDescent="0.25">
      <c r="F42" s="8"/>
      <c r="H42" s="8"/>
      <c r="I42" s="8"/>
      <c r="J42" s="8"/>
    </row>
    <row r="43" spans="1:10" x14ac:dyDescent="0.25">
      <c r="F43" s="8" t="s">
        <v>53</v>
      </c>
      <c r="G43" s="84">
        <v>6777.32</v>
      </c>
      <c r="H43" s="8"/>
      <c r="I43" s="8"/>
      <c r="J43" s="8">
        <v>6777.32</v>
      </c>
    </row>
    <row r="44" spans="1:10" ht="15.75" thickBot="1" x14ac:dyDescent="0.3">
      <c r="F44" s="2" t="s">
        <v>47</v>
      </c>
      <c r="G44" s="2">
        <v>12921.73</v>
      </c>
      <c r="H44" s="37">
        <f>-C27</f>
        <v>-8988.32</v>
      </c>
      <c r="I44" s="2">
        <f>+SUM(H7:H26)</f>
        <v>8302.67</v>
      </c>
      <c r="J44" s="2">
        <f>SUM(G44:I44)</f>
        <v>12236.08</v>
      </c>
    </row>
    <row r="45" spans="1:10" ht="15.75" thickBot="1" x14ac:dyDescent="0.3">
      <c r="G45" s="2">
        <f>+SUM(G40:G44)</f>
        <v>19699.05</v>
      </c>
      <c r="H45" s="2">
        <f>+SUM(H40:H44)</f>
        <v>-8988.32</v>
      </c>
      <c r="I45" s="2">
        <f>+SUM(H7:H26)</f>
        <v>8302.67</v>
      </c>
      <c r="J45" s="41">
        <f>+SUM(J40:J44)</f>
        <v>19013.400000000001</v>
      </c>
    </row>
  </sheetData>
  <mergeCells count="1">
    <mergeCell ref="A32:B32"/>
  </mergeCells>
  <pageMargins left="0.7" right="0.7" top="0.75" bottom="0.75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4D2C-50BD-495A-A927-8D6DADBE3172}">
  <sheetPr>
    <pageSetUpPr fitToPage="1"/>
  </sheetPr>
  <dimension ref="A2:J45"/>
  <sheetViews>
    <sheetView topLeftCell="A7" workbookViewId="0">
      <selection activeCell="B39" sqref="B39"/>
    </sheetView>
  </sheetViews>
  <sheetFormatPr defaultRowHeight="15" x14ac:dyDescent="0.25"/>
  <cols>
    <col min="1" max="1" width="49.28515625" style="20" bestFit="1" customWidth="1"/>
    <col min="2" max="2" width="12" style="88" customWidth="1"/>
    <col min="3" max="4" width="10.7109375" style="88" customWidth="1"/>
    <col min="5" max="5" width="9.140625" style="88"/>
    <col min="6" max="6" width="44.85546875" style="20" customWidth="1"/>
    <col min="7" max="7" width="12.140625" style="88" customWidth="1"/>
    <col min="8" max="8" width="12.5703125" style="88" customWidth="1"/>
    <col min="9" max="9" width="10.42578125" style="88" customWidth="1"/>
    <col min="10" max="16384" width="9.140625" style="88"/>
  </cols>
  <sheetData>
    <row r="2" spans="1:9" ht="15.75" x14ac:dyDescent="0.25">
      <c r="C2" s="1" t="s">
        <v>0</v>
      </c>
    </row>
    <row r="3" spans="1:9" ht="15.75" x14ac:dyDescent="0.25">
      <c r="C3" s="1" t="s">
        <v>192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1365</v>
      </c>
      <c r="D7" s="4"/>
      <c r="F7" s="4" t="s">
        <v>22</v>
      </c>
      <c r="G7" s="4">
        <v>6605</v>
      </c>
      <c r="H7" s="4">
        <v>7286</v>
      </c>
      <c r="I7" s="31"/>
    </row>
    <row r="8" spans="1:9" ht="15.75" x14ac:dyDescent="0.25">
      <c r="A8" s="29" t="s">
        <v>3</v>
      </c>
      <c r="B8" s="18">
        <v>150</v>
      </c>
      <c r="C8" s="5">
        <v>127.18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650.35</v>
      </c>
      <c r="D9" s="5">
        <v>69.680000000000007</v>
      </c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1196</v>
      </c>
      <c r="D12" s="5"/>
      <c r="F12" s="6" t="s">
        <v>27</v>
      </c>
      <c r="G12" s="88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>
        <v>80</v>
      </c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>
        <v>190</v>
      </c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29" t="s">
        <v>175</v>
      </c>
      <c r="B19" s="86">
        <v>75</v>
      </c>
      <c r="C19" s="87">
        <v>75</v>
      </c>
      <c r="D19" s="85"/>
      <c r="F19" s="5" t="s">
        <v>33</v>
      </c>
      <c r="G19" s="5">
        <v>-150</v>
      </c>
      <c r="H19" s="5"/>
      <c r="I19" s="31"/>
    </row>
    <row r="20" spans="1:9" ht="15" customHeight="1" x14ac:dyDescent="0.25">
      <c r="A20" s="30" t="s">
        <v>13</v>
      </c>
      <c r="B20" s="38"/>
      <c r="C20" s="39"/>
      <c r="D20" s="31"/>
      <c r="F20" s="40"/>
      <c r="G20" s="5"/>
      <c r="H20" s="5"/>
      <c r="I20" s="31"/>
    </row>
    <row r="21" spans="1:9" ht="15" customHeight="1" x14ac:dyDescent="0.25">
      <c r="A21" s="29" t="s">
        <v>14</v>
      </c>
      <c r="B21" s="18">
        <v>750</v>
      </c>
      <c r="C21" s="5"/>
      <c r="D21" s="5"/>
      <c r="F21" s="40" t="s">
        <v>124</v>
      </c>
      <c r="G21" s="5">
        <v>1016.67</v>
      </c>
      <c r="H21" s="5">
        <v>1016.67</v>
      </c>
      <c r="I21" s="31"/>
    </row>
    <row r="22" spans="1:9" ht="15" customHeight="1" x14ac:dyDescent="0.25">
      <c r="A22" s="30" t="s">
        <v>15</v>
      </c>
      <c r="B22" s="18">
        <v>5497.48</v>
      </c>
      <c r="C22" s="5">
        <v>4978.95</v>
      </c>
      <c r="D22" s="5">
        <v>701.5</v>
      </c>
      <c r="F22" s="40" t="s">
        <v>196</v>
      </c>
      <c r="G22" s="5">
        <v>851.38</v>
      </c>
      <c r="H22" s="5">
        <v>851.38</v>
      </c>
      <c r="I22" s="31"/>
    </row>
    <row r="23" spans="1:9" ht="18" customHeight="1" x14ac:dyDescent="0.25">
      <c r="A23" s="30" t="s">
        <v>171</v>
      </c>
      <c r="B23" s="18">
        <v>1000</v>
      </c>
      <c r="C23" s="5">
        <v>154</v>
      </c>
      <c r="D23" s="5">
        <v>19</v>
      </c>
      <c r="F23" s="26"/>
      <c r="G23" s="5"/>
      <c r="H23" s="5"/>
      <c r="I23" s="31"/>
    </row>
    <row r="24" spans="1:9" ht="15.75" x14ac:dyDescent="0.25">
      <c r="A24" s="29" t="s">
        <v>16</v>
      </c>
      <c r="B24" s="18">
        <v>163.80000000000001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181</v>
      </c>
      <c r="B25" s="18">
        <v>151.19999999999999</v>
      </c>
      <c r="C25" s="5">
        <v>367.2</v>
      </c>
      <c r="D25" s="5">
        <v>61.2</v>
      </c>
      <c r="F25" s="26"/>
      <c r="G25" s="5"/>
      <c r="H25" s="51"/>
      <c r="I25" s="31"/>
    </row>
    <row r="26" spans="1:9" ht="16.5" thickBot="1" x14ac:dyDescent="0.3">
      <c r="A26" s="32" t="s">
        <v>17</v>
      </c>
      <c r="B26" s="18">
        <v>2000</v>
      </c>
      <c r="C26" s="5"/>
      <c r="D26" s="5"/>
      <c r="F26" s="8" t="s">
        <v>37</v>
      </c>
      <c r="G26" s="9"/>
      <c r="I26" s="31"/>
    </row>
    <row r="27" spans="1:9" ht="16.5" thickBot="1" x14ac:dyDescent="0.3">
      <c r="A27" s="19" t="s">
        <v>18</v>
      </c>
      <c r="B27" s="37">
        <f>+SUM(B7:B26)</f>
        <v>16723.12</v>
      </c>
      <c r="C27" s="37">
        <f>+SUM(C7:C26)</f>
        <v>9223.68</v>
      </c>
      <c r="D27" s="37">
        <f>+SUM(D7:D26)</f>
        <v>851.38000000000011</v>
      </c>
      <c r="F27" s="9"/>
      <c r="G27" s="34">
        <f>+SUM(G12:G26)</f>
        <v>12815.05</v>
      </c>
      <c r="H27" s="35">
        <f>SUM(H7:H26)</f>
        <v>9154.0499999999993</v>
      </c>
      <c r="I27" s="36">
        <f>SUM(I7:I26)</f>
        <v>0</v>
      </c>
    </row>
    <row r="28" spans="1:9" ht="15.75" x14ac:dyDescent="0.25">
      <c r="A28" s="19"/>
      <c r="B28" s="58"/>
      <c r="C28" s="58"/>
      <c r="D28" s="58"/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2" spans="1:9" ht="15.75" x14ac:dyDescent="0.25">
      <c r="A32" s="89" t="s">
        <v>193</v>
      </c>
      <c r="B32" s="90"/>
    </row>
    <row r="33" spans="1:10" ht="15.75" x14ac:dyDescent="0.25">
      <c r="A33" s="19"/>
      <c r="H33" s="16"/>
    </row>
    <row r="34" spans="1:10" ht="15.75" x14ac:dyDescent="0.25">
      <c r="A34" s="19" t="s">
        <v>38</v>
      </c>
    </row>
    <row r="35" spans="1:10" ht="15.75" x14ac:dyDescent="0.25">
      <c r="A35" s="19" t="s">
        <v>203</v>
      </c>
      <c r="B35" s="12">
        <v>12921.73</v>
      </c>
      <c r="F35" s="21" t="s">
        <v>194</v>
      </c>
    </row>
    <row r="36" spans="1:10" ht="16.5" thickBot="1" x14ac:dyDescent="0.3">
      <c r="A36" s="19" t="s">
        <v>39</v>
      </c>
      <c r="B36" s="35">
        <f>SUM(H7:H26)</f>
        <v>9154.0499999999993</v>
      </c>
      <c r="F36" s="10" t="s">
        <v>43</v>
      </c>
    </row>
    <row r="37" spans="1:10" ht="15.75" x14ac:dyDescent="0.25">
      <c r="A37" s="19" t="s">
        <v>42</v>
      </c>
      <c r="B37" s="12">
        <f>+B35+B36</f>
        <v>22075.78</v>
      </c>
      <c r="F37" s="7"/>
      <c r="G37" s="15"/>
      <c r="H37" s="15"/>
      <c r="I37" s="15"/>
      <c r="J37" s="15"/>
    </row>
    <row r="38" spans="1:10" ht="15.75" x14ac:dyDescent="0.25">
      <c r="A38" s="19" t="s">
        <v>40</v>
      </c>
      <c r="F38" s="22" t="s">
        <v>44</v>
      </c>
      <c r="G38" s="14" t="s">
        <v>48</v>
      </c>
      <c r="H38" s="14" t="s">
        <v>50</v>
      </c>
      <c r="I38" s="14" t="s">
        <v>51</v>
      </c>
      <c r="J38" s="14" t="s">
        <v>52</v>
      </c>
    </row>
    <row r="39" spans="1:10" ht="15.75" x14ac:dyDescent="0.25">
      <c r="A39" s="19" t="s">
        <v>41</v>
      </c>
      <c r="B39" s="37">
        <f>+SUM(C7:C26)</f>
        <v>9223.68</v>
      </c>
      <c r="F39" s="8"/>
      <c r="G39" s="14" t="s">
        <v>49</v>
      </c>
      <c r="H39" s="14" t="s">
        <v>49</v>
      </c>
      <c r="I39" s="14" t="s">
        <v>49</v>
      </c>
      <c r="J39" s="14" t="s">
        <v>49</v>
      </c>
    </row>
    <row r="40" spans="1:10" ht="15.75" x14ac:dyDescent="0.25">
      <c r="A40" s="19" t="s">
        <v>195</v>
      </c>
      <c r="B40" s="13">
        <f>SUM(B37-B39)</f>
        <v>12852.099999999999</v>
      </c>
      <c r="F40" s="8" t="s">
        <v>45</v>
      </c>
      <c r="G40" s="8"/>
      <c r="H40" s="8"/>
      <c r="I40" s="8"/>
      <c r="J40" s="8"/>
    </row>
    <row r="41" spans="1:10" ht="15.75" x14ac:dyDescent="0.25">
      <c r="A41" s="19"/>
      <c r="F41" s="8" t="s">
        <v>46</v>
      </c>
      <c r="G41" s="8"/>
      <c r="H41" s="8"/>
      <c r="I41" s="8"/>
      <c r="J41" s="8"/>
    </row>
    <row r="42" spans="1:10" x14ac:dyDescent="0.25">
      <c r="F42" s="8"/>
      <c r="H42" s="8"/>
      <c r="I42" s="8"/>
      <c r="J42" s="8"/>
    </row>
    <row r="43" spans="1:10" x14ac:dyDescent="0.25">
      <c r="F43" s="8" t="s">
        <v>53</v>
      </c>
      <c r="G43" s="88">
        <v>6777.32</v>
      </c>
      <c r="H43" s="8"/>
      <c r="I43" s="8"/>
      <c r="J43" s="8">
        <v>6777.32</v>
      </c>
    </row>
    <row r="44" spans="1:10" ht="15.75" thickBot="1" x14ac:dyDescent="0.3">
      <c r="F44" s="2" t="s">
        <v>47</v>
      </c>
      <c r="G44" s="2">
        <v>12921.73</v>
      </c>
      <c r="H44" s="37">
        <f>-C27</f>
        <v>-9223.68</v>
      </c>
      <c r="I44" s="2">
        <f>+SUM(H7:H26)</f>
        <v>9154.0499999999993</v>
      </c>
      <c r="J44" s="2">
        <f>SUM(G44:I44)</f>
        <v>12852.099999999999</v>
      </c>
    </row>
    <row r="45" spans="1:10" ht="15.75" thickBot="1" x14ac:dyDescent="0.3">
      <c r="G45" s="2">
        <f>+SUM(G40:G44)</f>
        <v>19699.05</v>
      </c>
      <c r="H45" s="2">
        <f>+SUM(H40:H44)</f>
        <v>-9223.68</v>
      </c>
      <c r="I45" s="2">
        <f>+SUM(H7:H26)</f>
        <v>9154.0499999999993</v>
      </c>
      <c r="J45" s="41">
        <f>+SUM(J40:J44)</f>
        <v>19629.419999999998</v>
      </c>
    </row>
  </sheetData>
  <mergeCells count="1">
    <mergeCell ref="A32:B32"/>
  </mergeCells>
  <pageMargins left="0.7" right="0.7" top="0.75" bottom="0.75" header="0.3" footer="0.3"/>
  <pageSetup paperSize="9" scale="70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0FC59-0A9D-4F7D-88A2-598C40A62419}">
  <sheetPr>
    <pageSetUpPr fitToPage="1"/>
  </sheetPr>
  <dimension ref="A1:K129"/>
  <sheetViews>
    <sheetView tabSelected="1" workbookViewId="0">
      <selection activeCell="B116" sqref="B116"/>
    </sheetView>
  </sheetViews>
  <sheetFormatPr defaultRowHeight="15" x14ac:dyDescent="0.25"/>
  <cols>
    <col min="1" max="1" width="9.140625" style="44"/>
    <col min="2" max="2" width="12.28515625" style="45" customWidth="1"/>
    <col min="3" max="3" width="47.5703125" style="44" customWidth="1"/>
    <col min="4" max="4" width="10.7109375" style="44" customWidth="1"/>
    <col min="5" max="5" width="11" style="44" customWidth="1"/>
    <col min="6" max="6" width="9.140625" style="42"/>
    <col min="7" max="7" width="11.7109375" style="20" customWidth="1"/>
    <col min="8" max="8" width="12.140625" style="44" customWidth="1"/>
    <col min="9" max="9" width="12.5703125" style="44" customWidth="1"/>
    <col min="10" max="10" width="10.42578125" style="44" customWidth="1"/>
    <col min="11" max="16384" width="9.140625" style="44"/>
  </cols>
  <sheetData>
    <row r="1" spans="2:10" x14ac:dyDescent="0.25">
      <c r="C1" s="46"/>
      <c r="D1" s="46"/>
    </row>
    <row r="2" spans="2:10" x14ac:dyDescent="0.25">
      <c r="C2" s="46" t="s">
        <v>54</v>
      </c>
      <c r="D2" s="46"/>
    </row>
    <row r="3" spans="2:10" ht="15.75" x14ac:dyDescent="0.25">
      <c r="B3" s="47"/>
      <c r="C3" s="46" t="s">
        <v>55</v>
      </c>
      <c r="D3" s="46"/>
      <c r="G3" s="48"/>
      <c r="H3" s="43"/>
      <c r="I3" s="49"/>
    </row>
    <row r="4" spans="2:10" ht="15.75" x14ac:dyDescent="0.25">
      <c r="C4" s="46" t="s">
        <v>198</v>
      </c>
      <c r="D4" s="46"/>
      <c r="E4" s="27"/>
      <c r="H4" s="50"/>
      <c r="I4" s="49"/>
      <c r="J4" s="27"/>
    </row>
    <row r="5" spans="2:10" ht="15.75" x14ac:dyDescent="0.25">
      <c r="B5" s="51"/>
      <c r="C5" s="51"/>
      <c r="D5" s="51"/>
      <c r="E5" s="51"/>
      <c r="F5" s="52"/>
      <c r="G5" s="51"/>
      <c r="H5" s="49"/>
      <c r="I5" s="49"/>
    </row>
    <row r="6" spans="2:10" ht="15.75" x14ac:dyDescent="0.25">
      <c r="B6" s="53" t="s">
        <v>56</v>
      </c>
      <c r="C6" s="54" t="s">
        <v>57</v>
      </c>
      <c r="D6" s="51"/>
      <c r="E6" s="53" t="s">
        <v>197</v>
      </c>
      <c r="F6" s="52"/>
      <c r="G6" s="51"/>
      <c r="H6" s="51"/>
      <c r="I6" s="51"/>
    </row>
    <row r="7" spans="2:10" ht="15.75" x14ac:dyDescent="0.25">
      <c r="B7" s="54" t="s">
        <v>49</v>
      </c>
      <c r="C7" s="51"/>
      <c r="D7" s="51"/>
      <c r="E7" s="54" t="s">
        <v>49</v>
      </c>
      <c r="F7" s="52"/>
      <c r="G7" s="51"/>
      <c r="H7" s="51"/>
      <c r="I7" s="51"/>
    </row>
    <row r="8" spans="2:10" ht="15.75" x14ac:dyDescent="0.25">
      <c r="B8" s="55">
        <v>4308</v>
      </c>
      <c r="C8" s="56" t="s">
        <v>58</v>
      </c>
      <c r="D8" s="55"/>
      <c r="E8" s="55">
        <v>3969</v>
      </c>
      <c r="F8" s="52"/>
      <c r="G8" s="51"/>
      <c r="H8" s="51"/>
      <c r="I8" s="51"/>
    </row>
    <row r="9" spans="2:10" ht="15.75" x14ac:dyDescent="0.25">
      <c r="B9" s="55"/>
      <c r="C9" s="56" t="s">
        <v>23</v>
      </c>
      <c r="D9" s="55"/>
      <c r="E9" s="55"/>
      <c r="F9" s="52"/>
      <c r="G9" s="51"/>
      <c r="H9" s="51"/>
      <c r="I9" s="51"/>
    </row>
    <row r="10" spans="2:10" ht="15.75" x14ac:dyDescent="0.25">
      <c r="B10" s="55">
        <v>733</v>
      </c>
      <c r="C10" s="57" t="s">
        <v>59</v>
      </c>
      <c r="D10" s="55"/>
      <c r="E10" s="55">
        <v>733</v>
      </c>
      <c r="F10" s="52"/>
      <c r="G10" s="49"/>
      <c r="H10" s="58"/>
      <c r="I10" s="58"/>
    </row>
    <row r="11" spans="2:10" ht="15.75" x14ac:dyDescent="0.25">
      <c r="B11" s="55">
        <v>2584</v>
      </c>
      <c r="C11" s="57" t="s">
        <v>60</v>
      </c>
      <c r="D11" s="55"/>
      <c r="E11" s="55">
        <v>2584</v>
      </c>
      <c r="F11" s="52"/>
      <c r="G11" s="51"/>
    </row>
    <row r="12" spans="2:10" ht="15.75" x14ac:dyDescent="0.25">
      <c r="B12" s="55">
        <v>1005</v>
      </c>
      <c r="C12" s="57" t="s">
        <v>61</v>
      </c>
      <c r="D12" s="55"/>
      <c r="E12" s="55">
        <v>0</v>
      </c>
      <c r="F12" s="52"/>
      <c r="G12" s="51"/>
      <c r="H12" s="51"/>
      <c r="I12" s="51"/>
    </row>
    <row r="13" spans="2:10" ht="15.75" x14ac:dyDescent="0.25">
      <c r="B13" s="55"/>
      <c r="C13" s="56" t="s">
        <v>62</v>
      </c>
      <c r="D13" s="55"/>
      <c r="E13" s="55"/>
      <c r="F13" s="52"/>
      <c r="G13" s="51"/>
      <c r="H13" s="51"/>
      <c r="I13" s="51"/>
    </row>
    <row r="14" spans="2:10" ht="17.25" customHeight="1" x14ac:dyDescent="0.25">
      <c r="B14" s="55">
        <v>-225</v>
      </c>
      <c r="C14" s="57" t="s">
        <v>63</v>
      </c>
      <c r="D14" s="55">
        <v>-225</v>
      </c>
      <c r="E14" s="55"/>
      <c r="F14" s="52"/>
      <c r="G14" s="51"/>
      <c r="H14" s="51"/>
      <c r="I14" s="51"/>
    </row>
    <row r="15" spans="2:10" ht="15.75" x14ac:dyDescent="0.25">
      <c r="B15" s="55">
        <v>-600</v>
      </c>
      <c r="C15" s="57" t="s">
        <v>30</v>
      </c>
      <c r="D15" s="55">
        <v>-600</v>
      </c>
      <c r="E15" s="55"/>
      <c r="F15" s="52"/>
      <c r="G15" s="51"/>
      <c r="H15" s="51"/>
      <c r="I15" s="51"/>
    </row>
    <row r="16" spans="2:10" ht="19.5" customHeight="1" x14ac:dyDescent="0.25">
      <c r="B16" s="42">
        <v>-190</v>
      </c>
      <c r="C16" s="57" t="s">
        <v>64</v>
      </c>
      <c r="D16" s="42">
        <v>-190</v>
      </c>
      <c r="E16" s="42"/>
      <c r="F16" s="52"/>
      <c r="G16" s="51"/>
      <c r="H16" s="51"/>
      <c r="I16" s="51"/>
    </row>
    <row r="17" spans="2:11" ht="15" customHeight="1" x14ac:dyDescent="0.25">
      <c r="B17" s="55">
        <v>-150</v>
      </c>
      <c r="C17" s="57" t="s">
        <v>65</v>
      </c>
      <c r="D17" s="55">
        <v>-150</v>
      </c>
      <c r="E17" s="55"/>
      <c r="G17" s="60"/>
      <c r="H17" s="51"/>
      <c r="I17" s="51"/>
    </row>
    <row r="18" spans="2:11" ht="15" customHeight="1" x14ac:dyDescent="0.25">
      <c r="B18" s="55">
        <v>5230</v>
      </c>
      <c r="C18" s="56" t="s">
        <v>66</v>
      </c>
      <c r="D18" s="55"/>
      <c r="E18" s="55">
        <v>0</v>
      </c>
      <c r="G18" s="60"/>
      <c r="H18" s="51"/>
      <c r="I18" s="51"/>
    </row>
    <row r="19" spans="2:11" ht="18" customHeight="1" x14ac:dyDescent="0.25">
      <c r="B19" s="55">
        <v>5413</v>
      </c>
      <c r="C19" s="56" t="s">
        <v>67</v>
      </c>
      <c r="D19" s="55"/>
      <c r="E19" s="55">
        <v>0</v>
      </c>
      <c r="H19" s="51"/>
      <c r="I19" s="51"/>
    </row>
    <row r="20" spans="2:11" ht="15.75" x14ac:dyDescent="0.25">
      <c r="B20" s="55">
        <v>-1000</v>
      </c>
      <c r="C20" s="56" t="s">
        <v>68</v>
      </c>
      <c r="D20" s="55"/>
      <c r="E20" s="55">
        <v>0</v>
      </c>
      <c r="H20" s="51"/>
      <c r="I20" s="51"/>
    </row>
    <row r="21" spans="2:11" ht="15.75" x14ac:dyDescent="0.25">
      <c r="B21" s="55">
        <v>0</v>
      </c>
      <c r="C21" s="57"/>
      <c r="D21" s="55"/>
      <c r="E21" s="55">
        <v>0</v>
      </c>
      <c r="F21" s="52"/>
      <c r="G21" s="61"/>
      <c r="H21" s="51"/>
    </row>
    <row r="22" spans="2:11" s="73" customFormat="1" ht="15.75" x14ac:dyDescent="0.25">
      <c r="B22" s="55"/>
      <c r="C22" s="57" t="s">
        <v>124</v>
      </c>
      <c r="D22" s="55"/>
      <c r="E22" s="55">
        <v>1016.67</v>
      </c>
      <c r="F22" s="52"/>
      <c r="G22" s="61"/>
      <c r="H22" s="51"/>
    </row>
    <row r="23" spans="2:11" ht="15.75" x14ac:dyDescent="0.25">
      <c r="B23" s="55"/>
      <c r="C23" s="56" t="s">
        <v>206</v>
      </c>
      <c r="D23" s="55"/>
      <c r="E23" s="55">
        <v>851.38</v>
      </c>
    </row>
    <row r="24" spans="2:11" ht="15.75" x14ac:dyDescent="0.25">
      <c r="B24" s="62">
        <f>+SUM(B8:B23)</f>
        <v>17108</v>
      </c>
      <c r="C24" s="51"/>
      <c r="D24" s="51"/>
      <c r="E24" s="63">
        <f>+SUM(E8:E23)</f>
        <v>9154.0499999999993</v>
      </c>
    </row>
    <row r="25" spans="2:11" ht="15.75" x14ac:dyDescent="0.25">
      <c r="B25" s="59"/>
      <c r="C25" s="51"/>
      <c r="D25" s="51"/>
      <c r="E25" s="51"/>
    </row>
    <row r="26" spans="2:11" ht="15.75" x14ac:dyDescent="0.25">
      <c r="B26" s="49"/>
      <c r="C26" s="58"/>
      <c r="D26" s="58"/>
      <c r="E26" s="58"/>
      <c r="G26" s="42" t="s">
        <v>69</v>
      </c>
      <c r="I26" s="58"/>
    </row>
    <row r="27" spans="2:11" ht="15.75" x14ac:dyDescent="0.25">
      <c r="B27" s="49"/>
      <c r="C27" s="58"/>
      <c r="D27" s="58"/>
      <c r="E27" s="58"/>
      <c r="G27" s="42"/>
      <c r="I27" s="58"/>
    </row>
    <row r="28" spans="2:11" ht="15.75" x14ac:dyDescent="0.25">
      <c r="B28" s="49"/>
      <c r="C28" s="46"/>
      <c r="E28" s="46"/>
      <c r="F28" s="44"/>
      <c r="G28" s="42"/>
      <c r="H28" s="20"/>
      <c r="I28" s="64"/>
      <c r="J28" s="64"/>
      <c r="K28" s="64"/>
    </row>
    <row r="29" spans="2:11" ht="15.75" x14ac:dyDescent="0.25">
      <c r="B29" s="49"/>
      <c r="C29" s="46" t="s">
        <v>54</v>
      </c>
      <c r="E29" s="46"/>
      <c r="F29" s="44"/>
      <c r="G29" s="42"/>
      <c r="H29" s="20"/>
      <c r="I29" s="64"/>
      <c r="J29" s="64"/>
      <c r="K29" s="64"/>
    </row>
    <row r="30" spans="2:11" ht="15.75" x14ac:dyDescent="0.25">
      <c r="B30" s="49"/>
      <c r="C30" s="46" t="s">
        <v>55</v>
      </c>
      <c r="D30" s="1"/>
      <c r="E30" s="46"/>
      <c r="F30" s="44"/>
      <c r="G30" s="42"/>
      <c r="H30" s="48"/>
      <c r="I30" s="64"/>
      <c r="J30" s="64"/>
      <c r="K30" s="64"/>
    </row>
    <row r="31" spans="2:11" ht="15.75" x14ac:dyDescent="0.25">
      <c r="B31" s="49"/>
      <c r="C31" s="46" t="s">
        <v>198</v>
      </c>
      <c r="D31" s="50"/>
      <c r="E31" s="46"/>
      <c r="F31" s="27"/>
      <c r="G31" s="42"/>
      <c r="H31" s="20"/>
      <c r="I31" s="64"/>
      <c r="J31" s="64"/>
      <c r="K31" s="64"/>
    </row>
    <row r="32" spans="2:11" ht="15.75" x14ac:dyDescent="0.25">
      <c r="B32" s="49"/>
      <c r="C32" s="65"/>
      <c r="G32" s="61"/>
      <c r="H32" s="61"/>
      <c r="I32" s="61"/>
      <c r="J32" s="61"/>
      <c r="K32" s="61"/>
    </row>
    <row r="33" spans="2:11" x14ac:dyDescent="0.25">
      <c r="B33" s="54" t="s">
        <v>49</v>
      </c>
      <c r="C33" s="54" t="s">
        <v>70</v>
      </c>
      <c r="D33" s="54"/>
      <c r="E33" s="54" t="s">
        <v>49</v>
      </c>
      <c r="G33" s="61"/>
      <c r="H33" s="61"/>
      <c r="I33" s="61"/>
      <c r="J33" s="61"/>
      <c r="K33" s="61"/>
    </row>
    <row r="34" spans="2:11" x14ac:dyDescent="0.25">
      <c r="B34" s="88">
        <v>1468.71</v>
      </c>
      <c r="C34" s="56" t="s">
        <v>199</v>
      </c>
      <c r="E34" s="44">
        <v>1492.18</v>
      </c>
      <c r="G34" s="61"/>
      <c r="H34" s="61"/>
      <c r="I34" s="61"/>
      <c r="J34" s="61"/>
      <c r="K34" s="61"/>
    </row>
    <row r="35" spans="2:11" s="73" customFormat="1" x14ac:dyDescent="0.25">
      <c r="B35" s="88">
        <v>841.2</v>
      </c>
      <c r="C35" s="56" t="s">
        <v>121</v>
      </c>
      <c r="E35" s="73">
        <v>0</v>
      </c>
      <c r="F35" s="42"/>
      <c r="G35" s="61"/>
      <c r="H35" s="61"/>
      <c r="I35" s="61"/>
      <c r="J35" s="61"/>
      <c r="K35" s="61"/>
    </row>
    <row r="36" spans="2:11" s="88" customFormat="1" x14ac:dyDescent="0.25">
      <c r="C36" s="56" t="s">
        <v>201</v>
      </c>
      <c r="E36" s="88">
        <v>367.2</v>
      </c>
      <c r="F36" s="42"/>
      <c r="G36" s="61"/>
      <c r="H36" s="61"/>
      <c r="I36" s="61"/>
      <c r="J36" s="61"/>
      <c r="K36" s="61"/>
    </row>
    <row r="37" spans="2:11" x14ac:dyDescent="0.25">
      <c r="B37" s="88">
        <v>0</v>
      </c>
      <c r="C37" s="56" t="s">
        <v>10</v>
      </c>
      <c r="E37" s="44">
        <v>0</v>
      </c>
      <c r="G37" s="61"/>
      <c r="H37" s="61"/>
      <c r="I37" s="61"/>
      <c r="J37" s="61"/>
      <c r="K37" s="61"/>
    </row>
    <row r="38" spans="2:11" x14ac:dyDescent="0.25">
      <c r="B38" s="88">
        <v>242</v>
      </c>
      <c r="C38" s="56" t="s">
        <v>71</v>
      </c>
      <c r="E38" s="44">
        <v>0</v>
      </c>
      <c r="H38" s="61"/>
      <c r="I38" s="61"/>
      <c r="J38" s="61"/>
      <c r="K38" s="58"/>
    </row>
    <row r="39" spans="2:11" x14ac:dyDescent="0.25">
      <c r="B39" s="88">
        <v>40</v>
      </c>
      <c r="C39" s="56" t="s">
        <v>72</v>
      </c>
      <c r="E39" s="44">
        <v>40</v>
      </c>
    </row>
    <row r="40" spans="2:11" x14ac:dyDescent="0.25">
      <c r="B40" s="88">
        <v>936</v>
      </c>
      <c r="C40" s="56" t="s">
        <v>73</v>
      </c>
      <c r="E40" s="44">
        <v>1196</v>
      </c>
    </row>
    <row r="41" spans="2:11" s="73" customFormat="1" x14ac:dyDescent="0.25">
      <c r="B41" s="88">
        <v>281</v>
      </c>
      <c r="C41" s="56" t="s">
        <v>9</v>
      </c>
      <c r="E41" s="73">
        <v>0</v>
      </c>
      <c r="F41" s="42"/>
      <c r="G41" s="20"/>
    </row>
    <row r="42" spans="2:11" x14ac:dyDescent="0.25">
      <c r="B42" s="88">
        <v>640.94000000000005</v>
      </c>
      <c r="C42" s="56" t="s">
        <v>74</v>
      </c>
      <c r="E42" s="44">
        <v>650.35</v>
      </c>
    </row>
    <row r="43" spans="2:11" x14ac:dyDescent="0.25">
      <c r="B43" s="88"/>
      <c r="C43" s="56" t="s">
        <v>75</v>
      </c>
      <c r="E43" s="44">
        <v>80</v>
      </c>
    </row>
    <row r="44" spans="2:11" s="73" customFormat="1" x14ac:dyDescent="0.25">
      <c r="B44" s="88">
        <v>429.5</v>
      </c>
      <c r="C44" s="56" t="s">
        <v>119</v>
      </c>
      <c r="E44" s="73">
        <v>0</v>
      </c>
      <c r="F44" s="42"/>
      <c r="G44" s="20"/>
    </row>
    <row r="45" spans="2:11" x14ac:dyDescent="0.25">
      <c r="B45" s="88">
        <v>5704.82</v>
      </c>
      <c r="C45" s="56" t="s">
        <v>76</v>
      </c>
      <c r="E45" s="44">
        <v>4978.95</v>
      </c>
    </row>
    <row r="46" spans="2:11" s="88" customFormat="1" x14ac:dyDescent="0.25">
      <c r="C46" s="56" t="s">
        <v>200</v>
      </c>
      <c r="E46" s="88">
        <v>154</v>
      </c>
      <c r="F46" s="42"/>
      <c r="G46" s="20"/>
    </row>
    <row r="47" spans="2:11" s="73" customFormat="1" ht="25.5" x14ac:dyDescent="0.25">
      <c r="B47" s="88">
        <v>5049</v>
      </c>
      <c r="C47" s="56" t="s">
        <v>120</v>
      </c>
      <c r="E47" s="73">
        <v>0</v>
      </c>
      <c r="F47" s="42"/>
      <c r="G47" s="20"/>
    </row>
    <row r="48" spans="2:11" x14ac:dyDescent="0.25">
      <c r="B48" s="88">
        <v>190</v>
      </c>
      <c r="C48" s="56" t="s">
        <v>77</v>
      </c>
      <c r="E48" s="44">
        <v>190</v>
      </c>
    </row>
    <row r="49" spans="2:7" x14ac:dyDescent="0.25">
      <c r="B49" s="88"/>
      <c r="C49" s="56" t="s">
        <v>78</v>
      </c>
      <c r="E49" s="44">
        <v>0</v>
      </c>
    </row>
    <row r="50" spans="2:7" x14ac:dyDescent="0.25">
      <c r="B50" s="88">
        <v>1016.67</v>
      </c>
      <c r="C50" s="56" t="s">
        <v>79</v>
      </c>
      <c r="D50" s="44">
        <v>-851.38</v>
      </c>
      <c r="E50" s="44">
        <v>0</v>
      </c>
    </row>
    <row r="51" spans="2:7" s="88" customFormat="1" x14ac:dyDescent="0.25">
      <c r="B51" s="88">
        <v>0</v>
      </c>
      <c r="C51" s="56" t="s">
        <v>175</v>
      </c>
      <c r="E51" s="88">
        <v>75</v>
      </c>
      <c r="F51" s="42"/>
      <c r="G51" s="20"/>
    </row>
    <row r="52" spans="2:7" x14ac:dyDescent="0.25">
      <c r="B52" s="66">
        <f>+SUM(B34:B51)</f>
        <v>16839.84</v>
      </c>
      <c r="E52" s="67">
        <f>+SUM(E34:E51)</f>
        <v>9223.68</v>
      </c>
    </row>
    <row r="53" spans="2:7" x14ac:dyDescent="0.25">
      <c r="E53" s="58"/>
    </row>
    <row r="54" spans="2:7" x14ac:dyDescent="0.25">
      <c r="E54" s="58"/>
    </row>
    <row r="55" spans="2:7" x14ac:dyDescent="0.25">
      <c r="E55" s="58"/>
      <c r="G55" s="42" t="s">
        <v>80</v>
      </c>
    </row>
    <row r="56" spans="2:7" x14ac:dyDescent="0.25">
      <c r="E56" s="58"/>
      <c r="G56" s="42"/>
    </row>
    <row r="57" spans="2:7" x14ac:dyDescent="0.25">
      <c r="E57" s="58"/>
      <c r="G57" s="42"/>
    </row>
    <row r="58" spans="2:7" x14ac:dyDescent="0.25">
      <c r="C58" s="46"/>
    </row>
    <row r="67" spans="2:5" x14ac:dyDescent="0.25">
      <c r="C67" s="46" t="s">
        <v>54</v>
      </c>
    </row>
    <row r="68" spans="2:5" x14ac:dyDescent="0.25">
      <c r="C68" s="46" t="s">
        <v>55</v>
      </c>
    </row>
    <row r="69" spans="2:5" x14ac:dyDescent="0.25">
      <c r="C69" s="46" t="s">
        <v>198</v>
      </c>
    </row>
    <row r="71" spans="2:5" x14ac:dyDescent="0.25">
      <c r="B71" s="53" t="s">
        <v>56</v>
      </c>
      <c r="C71" s="68" t="s">
        <v>81</v>
      </c>
      <c r="D71" s="53" t="s">
        <v>204</v>
      </c>
      <c r="E71" s="53"/>
    </row>
    <row r="72" spans="2:5" x14ac:dyDescent="0.25">
      <c r="B72" s="54" t="s">
        <v>49</v>
      </c>
      <c r="D72" s="54" t="s">
        <v>49</v>
      </c>
      <c r="E72" s="54"/>
    </row>
    <row r="73" spans="2:5" ht="15.75" x14ac:dyDescent="0.25">
      <c r="B73" s="42">
        <v>17289.759999999998</v>
      </c>
      <c r="C73" s="70" t="s">
        <v>202</v>
      </c>
      <c r="D73" s="12">
        <v>12921.73</v>
      </c>
    </row>
    <row r="74" spans="2:5" x14ac:dyDescent="0.25">
      <c r="B74" s="42">
        <v>14205.42</v>
      </c>
      <c r="C74" s="70" t="s">
        <v>82</v>
      </c>
      <c r="D74" s="42">
        <v>9154.0499999999993</v>
      </c>
    </row>
    <row r="75" spans="2:5" x14ac:dyDescent="0.25">
      <c r="B75" s="42">
        <f>+B73+B74</f>
        <v>31495.18</v>
      </c>
      <c r="C75" s="70"/>
      <c r="D75" s="42">
        <f>+D73+D74</f>
        <v>22075.78</v>
      </c>
    </row>
    <row r="76" spans="2:5" x14ac:dyDescent="0.25">
      <c r="B76" s="42">
        <v>18573.45</v>
      </c>
      <c r="C76" s="70" t="s">
        <v>83</v>
      </c>
      <c r="D76" s="42">
        <v>9223.68</v>
      </c>
    </row>
    <row r="77" spans="2:5" x14ac:dyDescent="0.25">
      <c r="B77" s="42">
        <f>+B75-B76</f>
        <v>12921.73</v>
      </c>
      <c r="C77" s="70" t="s">
        <v>205</v>
      </c>
      <c r="D77" s="42">
        <f>+D75-D76</f>
        <v>12852.099999999999</v>
      </c>
    </row>
    <row r="78" spans="2:5" x14ac:dyDescent="0.25">
      <c r="B78" s="42"/>
      <c r="C78" s="70"/>
      <c r="D78" s="42"/>
    </row>
    <row r="79" spans="2:5" x14ac:dyDescent="0.25">
      <c r="B79" s="42"/>
      <c r="C79" s="70" t="s">
        <v>84</v>
      </c>
      <c r="D79" s="42"/>
    </row>
    <row r="80" spans="2:5" x14ac:dyDescent="0.25">
      <c r="B80" s="42">
        <v>12921.73</v>
      </c>
      <c r="C80" s="70" t="s">
        <v>85</v>
      </c>
      <c r="D80" s="42">
        <v>12852.099999999999</v>
      </c>
    </row>
    <row r="81" spans="1:8" x14ac:dyDescent="0.25">
      <c r="B81" s="42">
        <v>6777.32</v>
      </c>
      <c r="C81" s="70" t="s">
        <v>86</v>
      </c>
      <c r="D81" s="42">
        <v>6777.32</v>
      </c>
    </row>
    <row r="82" spans="1:8" x14ac:dyDescent="0.25">
      <c r="B82" s="42"/>
      <c r="C82" s="70"/>
      <c r="D82" s="42"/>
    </row>
    <row r="83" spans="1:8" x14ac:dyDescent="0.25">
      <c r="B83" s="42">
        <f>+B80+B81</f>
        <v>19699.05</v>
      </c>
      <c r="C83" s="70" t="s">
        <v>87</v>
      </c>
      <c r="D83" s="42">
        <f>+D80+D81</f>
        <v>19629.419999999998</v>
      </c>
    </row>
    <row r="84" spans="1:8" s="73" customFormat="1" x14ac:dyDescent="0.25">
      <c r="A84" s="44"/>
      <c r="B84" s="69"/>
      <c r="C84" s="44"/>
      <c r="D84" s="44"/>
      <c r="E84" s="44"/>
      <c r="F84" s="42"/>
      <c r="G84" s="20"/>
      <c r="H84" s="44"/>
    </row>
    <row r="85" spans="1:8" s="73" customFormat="1" x14ac:dyDescent="0.25">
      <c r="A85" s="44"/>
      <c r="B85" s="45"/>
      <c r="C85" s="44"/>
      <c r="D85" s="44"/>
      <c r="E85" s="44"/>
      <c r="F85" s="42"/>
      <c r="G85" s="20"/>
      <c r="H85" s="44"/>
    </row>
    <row r="86" spans="1:8" s="73" customFormat="1" x14ac:dyDescent="0.25">
      <c r="A86" s="44"/>
      <c r="B86" s="45"/>
      <c r="C86" s="44" t="s">
        <v>88</v>
      </c>
      <c r="D86" s="44" t="s">
        <v>89</v>
      </c>
      <c r="E86" s="44"/>
      <c r="F86" s="42"/>
      <c r="G86" s="20"/>
      <c r="H86" s="44"/>
    </row>
    <row r="87" spans="1:8" s="73" customFormat="1" x14ac:dyDescent="0.25">
      <c r="A87" s="44"/>
      <c r="B87" s="45"/>
      <c r="C87" s="44" t="s">
        <v>90</v>
      </c>
      <c r="D87" s="44" t="s">
        <v>91</v>
      </c>
      <c r="E87" s="44"/>
      <c r="F87" s="42"/>
      <c r="G87" s="20"/>
      <c r="H87" s="44"/>
    </row>
    <row r="89" spans="1:8" x14ac:dyDescent="0.25">
      <c r="C89" s="44" t="s">
        <v>92</v>
      </c>
    </row>
    <row r="91" spans="1:8" x14ac:dyDescent="0.25">
      <c r="G91" s="42" t="s">
        <v>93</v>
      </c>
    </row>
    <row r="92" spans="1:8" x14ac:dyDescent="0.25">
      <c r="A92" s="73"/>
      <c r="C92" s="73"/>
      <c r="D92" s="73"/>
      <c r="E92" s="73"/>
      <c r="G92" s="42"/>
      <c r="H92" s="73"/>
    </row>
    <row r="93" spans="1:8" x14ac:dyDescent="0.25">
      <c r="C93" s="46" t="s">
        <v>54</v>
      </c>
    </row>
    <row r="94" spans="1:8" x14ac:dyDescent="0.25">
      <c r="C94" s="46" t="s">
        <v>55</v>
      </c>
    </row>
    <row r="95" spans="1:8" x14ac:dyDescent="0.25">
      <c r="C95" s="46" t="s">
        <v>198</v>
      </c>
    </row>
    <row r="97" spans="2:4" x14ac:dyDescent="0.25">
      <c r="B97" s="71" t="s">
        <v>94</v>
      </c>
    </row>
    <row r="98" spans="2:4" x14ac:dyDescent="0.25">
      <c r="B98" s="71" t="s">
        <v>211</v>
      </c>
    </row>
    <row r="99" spans="2:4" x14ac:dyDescent="0.25">
      <c r="B99" s="45" t="s">
        <v>95</v>
      </c>
      <c r="D99" s="72" t="s">
        <v>49</v>
      </c>
    </row>
    <row r="100" spans="2:4" x14ac:dyDescent="0.25">
      <c r="C100" s="44" t="s">
        <v>212</v>
      </c>
    </row>
    <row r="101" spans="2:4" x14ac:dyDescent="0.25">
      <c r="C101" s="44" t="s">
        <v>96</v>
      </c>
      <c r="D101" s="20" t="s">
        <v>97</v>
      </c>
    </row>
    <row r="102" spans="2:4" x14ac:dyDescent="0.25">
      <c r="C102" s="44" t="s">
        <v>98</v>
      </c>
      <c r="D102" s="44">
        <v>27918.5</v>
      </c>
    </row>
    <row r="103" spans="2:4" x14ac:dyDescent="0.25">
      <c r="C103" s="44" t="s">
        <v>99</v>
      </c>
      <c r="D103" s="44">
        <v>25000</v>
      </c>
    </row>
    <row r="104" spans="2:4" x14ac:dyDescent="0.25">
      <c r="C104" s="44" t="s">
        <v>100</v>
      </c>
      <c r="D104" s="44">
        <v>5000</v>
      </c>
    </row>
    <row r="105" spans="2:4" x14ac:dyDescent="0.25">
      <c r="C105" s="44" t="s">
        <v>101</v>
      </c>
      <c r="D105" s="44">
        <v>950</v>
      </c>
    </row>
    <row r="106" spans="2:4" x14ac:dyDescent="0.25">
      <c r="C106" s="44" t="s">
        <v>102</v>
      </c>
      <c r="D106" s="44">
        <v>457.85</v>
      </c>
    </row>
    <row r="107" spans="2:4" x14ac:dyDescent="0.25">
      <c r="C107" s="44" t="s">
        <v>103</v>
      </c>
      <c r="D107" s="44">
        <v>1</v>
      </c>
    </row>
    <row r="108" spans="2:4" x14ac:dyDescent="0.25">
      <c r="C108" s="44" t="s">
        <v>104</v>
      </c>
      <c r="D108" s="44">
        <v>702.98</v>
      </c>
    </row>
    <row r="109" spans="2:4" x14ac:dyDescent="0.25">
      <c r="C109" s="44" t="s">
        <v>105</v>
      </c>
      <c r="D109" s="44">
        <v>846.77</v>
      </c>
    </row>
    <row r="110" spans="2:4" x14ac:dyDescent="0.25">
      <c r="C110" s="44" t="s">
        <v>106</v>
      </c>
      <c r="D110" s="44">
        <v>1223.6500000000001</v>
      </c>
    </row>
    <row r="111" spans="2:4" x14ac:dyDescent="0.25">
      <c r="D111" s="44">
        <f>+SUM(D101:D110)</f>
        <v>62100.75</v>
      </c>
    </row>
    <row r="113" spans="1:7" x14ac:dyDescent="0.25">
      <c r="B113" s="71" t="s">
        <v>107</v>
      </c>
    </row>
    <row r="114" spans="1:7" x14ac:dyDescent="0.25">
      <c r="B114" s="71" t="s">
        <v>108</v>
      </c>
    </row>
    <row r="115" spans="1:7" s="88" customFormat="1" x14ac:dyDescent="0.25">
      <c r="B115" s="71" t="s">
        <v>213</v>
      </c>
      <c r="F115" s="42"/>
      <c r="G115" s="20"/>
    </row>
    <row r="116" spans="1:7" x14ac:dyDescent="0.25">
      <c r="A116" s="20" t="s">
        <v>109</v>
      </c>
      <c r="B116" s="71" t="s">
        <v>110</v>
      </c>
    </row>
    <row r="117" spans="1:7" x14ac:dyDescent="0.25">
      <c r="A117" s="20"/>
      <c r="B117" s="71" t="s">
        <v>207</v>
      </c>
    </row>
    <row r="118" spans="1:7" x14ac:dyDescent="0.25">
      <c r="A118" s="20" t="s">
        <v>109</v>
      </c>
      <c r="B118" s="71" t="s">
        <v>111</v>
      </c>
    </row>
    <row r="119" spans="1:7" x14ac:dyDescent="0.25">
      <c r="A119" s="20"/>
      <c r="B119" s="71" t="s">
        <v>208</v>
      </c>
    </row>
    <row r="120" spans="1:7" x14ac:dyDescent="0.25">
      <c r="A120" s="20"/>
      <c r="B120" s="71" t="s">
        <v>112</v>
      </c>
    </row>
    <row r="121" spans="1:7" x14ac:dyDescent="0.25">
      <c r="A121" s="20" t="s">
        <v>109</v>
      </c>
      <c r="B121" s="71" t="s">
        <v>113</v>
      </c>
    </row>
    <row r="122" spans="1:7" x14ac:dyDescent="0.25">
      <c r="A122" s="20"/>
      <c r="B122" s="71" t="s">
        <v>209</v>
      </c>
    </row>
    <row r="123" spans="1:7" x14ac:dyDescent="0.25">
      <c r="A123" s="20" t="s">
        <v>109</v>
      </c>
      <c r="B123" s="71" t="s">
        <v>114</v>
      </c>
    </row>
    <row r="124" spans="1:7" x14ac:dyDescent="0.25">
      <c r="A124" s="70"/>
      <c r="B124" s="71" t="s">
        <v>115</v>
      </c>
    </row>
    <row r="125" spans="1:7" x14ac:dyDescent="0.25">
      <c r="A125" s="20" t="s">
        <v>109</v>
      </c>
      <c r="B125" s="71" t="s">
        <v>116</v>
      </c>
    </row>
    <row r="126" spans="1:7" x14ac:dyDescent="0.25">
      <c r="A126" s="20"/>
      <c r="B126" s="71" t="s">
        <v>117</v>
      </c>
    </row>
    <row r="128" spans="1:7" x14ac:dyDescent="0.25">
      <c r="B128" s="71" t="s">
        <v>118</v>
      </c>
    </row>
    <row r="129" spans="2:2" x14ac:dyDescent="0.25">
      <c r="B129" s="71" t="s">
        <v>210</v>
      </c>
    </row>
  </sheetData>
  <pageMargins left="0.7" right="0.7" top="0.75" bottom="0.75" header="0.3" footer="0.3"/>
  <pageSetup paperSize="9" scale="7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40993-8C3E-4F54-91DC-7C046A0A8AE0}">
  <sheetPr>
    <pageSetUpPr fitToPage="1"/>
  </sheetPr>
  <dimension ref="A1:G15"/>
  <sheetViews>
    <sheetView topLeftCell="A5" workbookViewId="0">
      <selection sqref="A1:G15"/>
    </sheetView>
  </sheetViews>
  <sheetFormatPr defaultRowHeight="15" x14ac:dyDescent="0.25"/>
  <cols>
    <col min="1" max="1" width="11.42578125" style="76" bestFit="1" customWidth="1"/>
    <col min="2" max="2" width="15" style="76" bestFit="1" customWidth="1"/>
    <col min="3" max="3" width="38.28515625" style="76" bestFit="1" customWidth="1"/>
    <col min="4" max="4" width="48.42578125" style="76" customWidth="1"/>
    <col min="5" max="5" width="13.140625" style="76" bestFit="1" customWidth="1"/>
    <col min="6" max="6" width="12.140625" style="76" bestFit="1" customWidth="1"/>
    <col min="7" max="7" width="12.28515625" style="76" bestFit="1" customWidth="1"/>
    <col min="8" max="16384" width="9.140625" style="76"/>
  </cols>
  <sheetData>
    <row r="1" spans="1:7" ht="30" x14ac:dyDescent="0.25">
      <c r="A1" s="76" t="s">
        <v>144</v>
      </c>
    </row>
    <row r="2" spans="1:7" x14ac:dyDescent="0.25">
      <c r="A2" s="76" t="s">
        <v>129</v>
      </c>
      <c r="B2" s="76" t="s">
        <v>130</v>
      </c>
      <c r="C2" s="76" t="s">
        <v>131</v>
      </c>
      <c r="D2" s="76" t="s">
        <v>132</v>
      </c>
      <c r="E2" s="76" t="s">
        <v>133</v>
      </c>
      <c r="F2" s="76" t="s">
        <v>134</v>
      </c>
      <c r="G2" s="76" t="s">
        <v>135</v>
      </c>
    </row>
    <row r="3" spans="1:7" x14ac:dyDescent="0.25">
      <c r="A3" s="77">
        <v>43586</v>
      </c>
      <c r="B3" s="76">
        <v>9492</v>
      </c>
      <c r="C3" s="76" t="s">
        <v>136</v>
      </c>
      <c r="D3" s="76" t="s">
        <v>137</v>
      </c>
      <c r="E3" s="76">
        <v>151.19999999999999</v>
      </c>
      <c r="F3" s="76">
        <v>25.2</v>
      </c>
      <c r="G3" s="76">
        <v>785375777</v>
      </c>
    </row>
    <row r="4" spans="1:7" ht="45" x14ac:dyDescent="0.25">
      <c r="A4" s="77">
        <v>43609</v>
      </c>
      <c r="B4" s="76">
        <v>10201</v>
      </c>
      <c r="C4" s="76" t="s">
        <v>142</v>
      </c>
      <c r="D4" s="76" t="s">
        <v>143</v>
      </c>
      <c r="E4" s="76">
        <v>1188</v>
      </c>
      <c r="F4" s="76">
        <v>198</v>
      </c>
      <c r="G4" s="76">
        <v>840719232</v>
      </c>
    </row>
    <row r="5" spans="1:7" ht="30" x14ac:dyDescent="0.25">
      <c r="A5" s="77">
        <v>43606</v>
      </c>
      <c r="B5" s="76">
        <v>849</v>
      </c>
      <c r="C5" s="76" t="s">
        <v>145</v>
      </c>
      <c r="D5" s="76" t="s">
        <v>146</v>
      </c>
      <c r="E5" s="76">
        <v>1386</v>
      </c>
      <c r="F5" s="76">
        <v>231</v>
      </c>
      <c r="G5" s="76">
        <v>219581100</v>
      </c>
    </row>
    <row r="6" spans="1:7" x14ac:dyDescent="0.25">
      <c r="A6" s="77">
        <v>43628</v>
      </c>
      <c r="B6" s="76">
        <v>10265</v>
      </c>
      <c r="C6" s="76" t="s">
        <v>142</v>
      </c>
      <c r="D6" s="76" t="s">
        <v>182</v>
      </c>
      <c r="E6" s="76">
        <v>42</v>
      </c>
      <c r="F6" s="76">
        <v>7</v>
      </c>
      <c r="G6" s="76">
        <v>840719232</v>
      </c>
    </row>
    <row r="7" spans="1:7" ht="45" x14ac:dyDescent="0.25">
      <c r="A7" s="77">
        <v>43685</v>
      </c>
      <c r="B7" s="76">
        <v>854</v>
      </c>
      <c r="C7" s="76" t="s">
        <v>145</v>
      </c>
      <c r="D7" s="76" t="s">
        <v>183</v>
      </c>
      <c r="E7" s="76">
        <v>297</v>
      </c>
      <c r="F7" s="76">
        <v>49.5</v>
      </c>
      <c r="G7" s="76">
        <v>219581100</v>
      </c>
    </row>
    <row r="8" spans="1:7" ht="30" x14ac:dyDescent="0.25">
      <c r="A8" s="77">
        <v>43698</v>
      </c>
      <c r="B8" s="76">
        <v>855</v>
      </c>
      <c r="C8" s="76" t="s">
        <v>145</v>
      </c>
      <c r="D8" s="76" t="s">
        <v>184</v>
      </c>
      <c r="E8" s="76">
        <v>108</v>
      </c>
      <c r="F8" s="76">
        <v>18</v>
      </c>
      <c r="G8" s="76">
        <v>219581100</v>
      </c>
    </row>
    <row r="9" spans="1:7" x14ac:dyDescent="0.25">
      <c r="A9" s="77">
        <v>43683</v>
      </c>
      <c r="B9" s="76">
        <v>39354174</v>
      </c>
      <c r="C9" s="76" t="s">
        <v>185</v>
      </c>
      <c r="D9" s="76" t="s">
        <v>186</v>
      </c>
      <c r="E9" s="76">
        <v>650.35</v>
      </c>
      <c r="F9" s="76">
        <v>69.680000000000007</v>
      </c>
      <c r="G9" s="76">
        <v>107831677</v>
      </c>
    </row>
    <row r="10" spans="1:7" x14ac:dyDescent="0.25">
      <c r="A10" s="77">
        <v>43722</v>
      </c>
      <c r="B10" s="76">
        <v>856</v>
      </c>
      <c r="C10" s="76" t="s">
        <v>145</v>
      </c>
      <c r="D10" s="76" t="s">
        <v>191</v>
      </c>
      <c r="E10" s="76">
        <v>594</v>
      </c>
      <c r="F10" s="76">
        <v>99</v>
      </c>
      <c r="G10" s="76">
        <v>219581100</v>
      </c>
    </row>
    <row r="11" spans="1:7" x14ac:dyDescent="0.25">
      <c r="A11" s="77">
        <v>43733</v>
      </c>
      <c r="B11" s="76">
        <v>10713</v>
      </c>
      <c r="C11" s="76" t="s">
        <v>142</v>
      </c>
      <c r="D11" s="76" t="s">
        <v>187</v>
      </c>
      <c r="E11" s="76">
        <v>594</v>
      </c>
      <c r="F11" s="76">
        <v>99</v>
      </c>
      <c r="G11" s="76">
        <v>840719232</v>
      </c>
    </row>
    <row r="12" spans="1:7" x14ac:dyDescent="0.25">
      <c r="A12" s="77">
        <v>43768</v>
      </c>
      <c r="B12" s="76">
        <v>10895</v>
      </c>
      <c r="C12" s="76" t="s">
        <v>142</v>
      </c>
      <c r="D12" s="76" t="s">
        <v>188</v>
      </c>
      <c r="E12" s="76">
        <v>154</v>
      </c>
      <c r="F12" s="76">
        <v>19</v>
      </c>
      <c r="G12" s="76">
        <v>840719232</v>
      </c>
    </row>
    <row r="13" spans="1:7" ht="30" x14ac:dyDescent="0.25">
      <c r="A13" s="77">
        <v>43731</v>
      </c>
      <c r="B13" s="76">
        <v>10167</v>
      </c>
      <c r="C13" s="76" t="s">
        <v>136</v>
      </c>
      <c r="D13" s="76" t="s">
        <v>189</v>
      </c>
      <c r="E13" s="76">
        <v>126</v>
      </c>
      <c r="F13" s="76">
        <v>21</v>
      </c>
      <c r="G13" s="76">
        <v>785375777</v>
      </c>
    </row>
    <row r="14" spans="1:7" x14ac:dyDescent="0.25">
      <c r="A14" s="77">
        <v>43499</v>
      </c>
      <c r="B14" s="76">
        <v>10742</v>
      </c>
      <c r="C14" s="76" t="s">
        <v>136</v>
      </c>
      <c r="D14" s="76" t="s">
        <v>190</v>
      </c>
      <c r="E14" s="76">
        <v>90</v>
      </c>
      <c r="F14" s="76">
        <v>15</v>
      </c>
      <c r="G14" s="76">
        <v>785375777</v>
      </c>
    </row>
    <row r="15" spans="1:7" x14ac:dyDescent="0.25">
      <c r="E15" s="78" t="s">
        <v>147</v>
      </c>
      <c r="F15" s="78">
        <f>SUM(F3:F14)</f>
        <v>851.38000000000011</v>
      </c>
    </row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3F8A-C696-464F-8D05-9B0411835F83}">
  <sheetPr>
    <pageSetUpPr fitToPage="1"/>
  </sheetPr>
  <dimension ref="A2:J44"/>
  <sheetViews>
    <sheetView topLeftCell="B34" workbookViewId="0">
      <selection activeCell="D28" sqref="D28"/>
    </sheetView>
  </sheetViews>
  <sheetFormatPr defaultRowHeight="15" x14ac:dyDescent="0.25"/>
  <cols>
    <col min="1" max="1" width="43.140625" style="20" customWidth="1"/>
    <col min="2" max="2" width="12" style="75" customWidth="1"/>
    <col min="3" max="4" width="10.7109375" style="75" customWidth="1"/>
    <col min="5" max="5" width="9.140625" style="75"/>
    <col min="6" max="6" width="44.85546875" style="20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0</v>
      </c>
    </row>
    <row r="3" spans="1:9" ht="15.75" x14ac:dyDescent="0.25">
      <c r="C3" s="1" t="s">
        <v>139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/>
      <c r="D7" s="4"/>
      <c r="F7" s="4" t="s">
        <v>22</v>
      </c>
      <c r="G7" s="4">
        <v>6605</v>
      </c>
      <c r="H7" s="4">
        <v>4961</v>
      </c>
      <c r="I7" s="31"/>
    </row>
    <row r="8" spans="1:9" ht="15.75" x14ac:dyDescent="0.25">
      <c r="A8" s="29" t="s">
        <v>3</v>
      </c>
      <c r="B8" s="18">
        <v>150</v>
      </c>
      <c r="C8" s="5"/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208</v>
      </c>
      <c r="D12" s="5"/>
      <c r="F12" s="6" t="s">
        <v>27</v>
      </c>
      <c r="G12" s="75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/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30" t="s">
        <v>13</v>
      </c>
      <c r="B19" s="38"/>
      <c r="C19" s="39"/>
      <c r="D19" s="31"/>
      <c r="F19" s="5" t="s">
        <v>33</v>
      </c>
      <c r="G19" s="5">
        <v>-150</v>
      </c>
      <c r="H19" s="5"/>
      <c r="I19" s="31"/>
    </row>
    <row r="20" spans="1:9" ht="15" customHeight="1" x14ac:dyDescent="0.25">
      <c r="A20" s="29" t="s">
        <v>14</v>
      </c>
      <c r="B20" s="18">
        <v>750</v>
      </c>
      <c r="C20" s="5"/>
      <c r="D20" s="5"/>
      <c r="F20" s="40"/>
      <c r="G20" s="5"/>
      <c r="H20" s="5"/>
      <c r="I20" s="31"/>
    </row>
    <row r="21" spans="1:9" ht="15" customHeight="1" x14ac:dyDescent="0.25">
      <c r="A21" s="30" t="s">
        <v>15</v>
      </c>
      <c r="B21" s="18">
        <v>5497.48</v>
      </c>
      <c r="C21" s="5">
        <v>603.48</v>
      </c>
      <c r="D21" s="5"/>
      <c r="F21" s="40" t="s">
        <v>124</v>
      </c>
      <c r="G21" s="5">
        <v>1016.67</v>
      </c>
      <c r="H21" s="5"/>
      <c r="I21" s="31"/>
    </row>
    <row r="22" spans="1:9" ht="18" customHeight="1" x14ac:dyDescent="0.25">
      <c r="A22" s="29" t="s">
        <v>16</v>
      </c>
      <c r="B22" s="18">
        <v>163.80000000000001</v>
      </c>
      <c r="C22" s="5"/>
      <c r="D22" s="5"/>
      <c r="F22" s="26"/>
      <c r="G22" s="5"/>
      <c r="H22" s="5"/>
      <c r="I22" s="31"/>
    </row>
    <row r="23" spans="1:9" ht="15.75" x14ac:dyDescent="0.25">
      <c r="A23" s="29" t="s">
        <v>138</v>
      </c>
      <c r="B23" s="18">
        <v>151.19999999999999</v>
      </c>
      <c r="C23" s="5">
        <v>151.19999999999999</v>
      </c>
      <c r="D23" s="5">
        <v>25.2</v>
      </c>
      <c r="F23" s="26"/>
      <c r="G23" s="5"/>
      <c r="H23" s="5"/>
      <c r="I23" s="31"/>
    </row>
    <row r="24" spans="1:9" ht="16.5" thickBot="1" x14ac:dyDescent="0.3">
      <c r="A24" s="32" t="s">
        <v>17</v>
      </c>
      <c r="B24" s="18">
        <v>2000</v>
      </c>
      <c r="C24" s="5"/>
      <c r="D24" s="5"/>
      <c r="F24" s="26"/>
      <c r="G24" s="5"/>
      <c r="H24" s="51"/>
      <c r="I24" s="31"/>
    </row>
    <row r="25" spans="1:9" ht="16.5" thickBot="1" x14ac:dyDescent="0.3">
      <c r="A25" s="19" t="s">
        <v>18</v>
      </c>
      <c r="B25" s="37">
        <f>+SUM(B7:B24)</f>
        <v>15648.119999999999</v>
      </c>
      <c r="C25" s="37">
        <f>+SUM(C7:C24)</f>
        <v>1002.6800000000001</v>
      </c>
      <c r="D25" s="37">
        <f>+SUM(D7:D24)</f>
        <v>25.2</v>
      </c>
      <c r="F25" s="8" t="s">
        <v>37</v>
      </c>
      <c r="G25" s="9"/>
      <c r="I25" s="31"/>
    </row>
    <row r="26" spans="1:9" ht="16.5" thickBot="1" x14ac:dyDescent="0.3">
      <c r="A26" s="19"/>
      <c r="B26" s="58"/>
      <c r="C26" s="58"/>
      <c r="D26" s="58"/>
      <c r="F26" s="9"/>
      <c r="G26" s="34">
        <f>+SUM(G12:G25)</f>
        <v>11963.67</v>
      </c>
      <c r="H26" s="35">
        <f>SUM(H7:H25)</f>
        <v>4961</v>
      </c>
      <c r="I26" s="36">
        <f>SUM(I7:I25)</f>
        <v>0</v>
      </c>
    </row>
    <row r="27" spans="1:9" ht="15.75" x14ac:dyDescent="0.25">
      <c r="A27" s="19"/>
      <c r="B27" s="58"/>
      <c r="C27" s="58"/>
      <c r="D27" s="58"/>
    </row>
    <row r="28" spans="1:9" ht="15.75" x14ac:dyDescent="0.25">
      <c r="A28" s="19"/>
      <c r="B28" s="58"/>
      <c r="C28" s="58"/>
      <c r="D28" s="58"/>
    </row>
    <row r="30" spans="1:9" ht="15.75" x14ac:dyDescent="0.25">
      <c r="A30" s="89" t="s">
        <v>140</v>
      </c>
      <c r="B30" s="90"/>
    </row>
    <row r="31" spans="1:9" ht="15.75" x14ac:dyDescent="0.25">
      <c r="A31" s="19"/>
    </row>
    <row r="32" spans="1:9" ht="15.75" x14ac:dyDescent="0.25">
      <c r="A32" s="19" t="s">
        <v>38</v>
      </c>
      <c r="H32" s="16"/>
    </row>
    <row r="33" spans="1:10" ht="15.75" x14ac:dyDescent="0.25">
      <c r="A33" s="19" t="s">
        <v>203</v>
      </c>
      <c r="B33" s="12">
        <v>12921.73</v>
      </c>
    </row>
    <row r="34" spans="1:10" ht="16.5" thickBot="1" x14ac:dyDescent="0.3">
      <c r="A34" s="19" t="s">
        <v>39</v>
      </c>
      <c r="B34" s="35">
        <f>SUM(H7:H25)</f>
        <v>4961</v>
      </c>
      <c r="F34" s="21" t="s">
        <v>141</v>
      </c>
    </row>
    <row r="35" spans="1:10" ht="16.5" thickBot="1" x14ac:dyDescent="0.3">
      <c r="A35" s="19" t="s">
        <v>42</v>
      </c>
      <c r="B35" s="12">
        <f>+B33+B34</f>
        <v>17882.73</v>
      </c>
      <c r="F35" s="10" t="s">
        <v>43</v>
      </c>
    </row>
    <row r="36" spans="1:10" ht="15.75" x14ac:dyDescent="0.25">
      <c r="A36" s="19" t="s">
        <v>40</v>
      </c>
      <c r="F36" s="7"/>
      <c r="G36" s="15"/>
      <c r="H36" s="15"/>
      <c r="I36" s="15"/>
      <c r="J36" s="15"/>
    </row>
    <row r="37" spans="1:10" ht="15.75" x14ac:dyDescent="0.25">
      <c r="A37" s="19" t="s">
        <v>41</v>
      </c>
      <c r="B37" s="37">
        <f>+SUM(C7:C24)</f>
        <v>1002.6800000000001</v>
      </c>
      <c r="F37" s="22" t="s">
        <v>44</v>
      </c>
      <c r="G37" s="14" t="s">
        <v>48</v>
      </c>
      <c r="H37" s="14" t="s">
        <v>50</v>
      </c>
      <c r="I37" s="14" t="s">
        <v>51</v>
      </c>
      <c r="J37" s="14" t="s">
        <v>52</v>
      </c>
    </row>
    <row r="38" spans="1:10" ht="15.75" x14ac:dyDescent="0.25">
      <c r="A38" s="19" t="s">
        <v>128</v>
      </c>
      <c r="B38" s="13">
        <f>SUM(B35-B37)</f>
        <v>16880.05</v>
      </c>
      <c r="F38" s="8"/>
      <c r="G38" s="14" t="s">
        <v>49</v>
      </c>
      <c r="H38" s="14" t="s">
        <v>49</v>
      </c>
      <c r="I38" s="14" t="s">
        <v>49</v>
      </c>
      <c r="J38" s="14" t="s">
        <v>49</v>
      </c>
    </row>
    <row r="39" spans="1:10" ht="15.75" x14ac:dyDescent="0.25">
      <c r="A39" s="19"/>
      <c r="F39" s="8" t="s">
        <v>45</v>
      </c>
      <c r="G39" s="8"/>
      <c r="H39" s="8"/>
      <c r="I39" s="8"/>
      <c r="J39" s="8"/>
    </row>
    <row r="40" spans="1:10" x14ac:dyDescent="0.25">
      <c r="F40" s="8" t="s">
        <v>46</v>
      </c>
      <c r="G40" s="8"/>
      <c r="H40" s="8"/>
      <c r="I40" s="8"/>
      <c r="J40" s="8"/>
    </row>
    <row r="41" spans="1:10" x14ac:dyDescent="0.25">
      <c r="F41" s="8"/>
      <c r="H41" s="8"/>
      <c r="I41" s="8"/>
      <c r="J41" s="8"/>
    </row>
    <row r="42" spans="1:10" x14ac:dyDescent="0.25">
      <c r="F42" s="8" t="s">
        <v>53</v>
      </c>
      <c r="G42" s="75">
        <v>6777.32</v>
      </c>
      <c r="H42" s="8"/>
      <c r="I42" s="8"/>
      <c r="J42" s="8">
        <v>6777.32</v>
      </c>
    </row>
    <row r="43" spans="1:10" ht="15.75" thickBot="1" x14ac:dyDescent="0.3">
      <c r="F43" s="2" t="s">
        <v>47</v>
      </c>
      <c r="G43" s="2">
        <v>12921.73</v>
      </c>
      <c r="H43" s="37">
        <f>-C25</f>
        <v>-1002.6800000000001</v>
      </c>
      <c r="I43" s="2">
        <f>+SUM(H7:H25)</f>
        <v>4961</v>
      </c>
      <c r="J43" s="2">
        <f>SUM(G43:I43)</f>
        <v>16880.05</v>
      </c>
    </row>
    <row r="44" spans="1:10" ht="15.75" thickBot="1" x14ac:dyDescent="0.3">
      <c r="G44" s="2">
        <f>+SUM(G39:G43)</f>
        <v>19699.05</v>
      </c>
      <c r="H44" s="2">
        <f>+SUM(H39:H43)</f>
        <v>-1002.6800000000001</v>
      </c>
      <c r="I44" s="2">
        <f>+SUM(H7:H25)</f>
        <v>4961</v>
      </c>
      <c r="J44" s="41">
        <f>+SUM(J39:J43)</f>
        <v>23657.37</v>
      </c>
    </row>
  </sheetData>
  <mergeCells count="1">
    <mergeCell ref="A30:B30"/>
  </mergeCells>
  <pageMargins left="0.7" right="0.7" top="0.75" bottom="0.75" header="0.3" footer="0.3"/>
  <pageSetup paperSize="9" scale="7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C5BE-87B5-4557-B26B-AA2CD0806B9E}">
  <sheetPr>
    <pageSetUpPr fitToPage="1"/>
  </sheetPr>
  <dimension ref="A2:J44"/>
  <sheetViews>
    <sheetView topLeftCell="A28" workbookViewId="0">
      <selection activeCell="A34" sqref="A34"/>
    </sheetView>
  </sheetViews>
  <sheetFormatPr defaultRowHeight="15" x14ac:dyDescent="0.25"/>
  <cols>
    <col min="1" max="1" width="43.140625" style="20" customWidth="1"/>
    <col min="2" max="2" width="12" style="75" customWidth="1"/>
    <col min="3" max="4" width="10.7109375" style="75" customWidth="1"/>
    <col min="5" max="5" width="9.140625" style="75"/>
    <col min="6" max="6" width="44.85546875" style="20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0</v>
      </c>
    </row>
    <row r="3" spans="1:9" ht="15.75" x14ac:dyDescent="0.25">
      <c r="C3" s="1" t="s">
        <v>148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227.5</v>
      </c>
      <c r="D7" s="4"/>
      <c r="F7" s="4" t="s">
        <v>22</v>
      </c>
      <c r="G7" s="4">
        <v>6605</v>
      </c>
      <c r="H7" s="4">
        <v>4961</v>
      </c>
      <c r="I7" s="31"/>
    </row>
    <row r="8" spans="1:9" ht="15.75" x14ac:dyDescent="0.25">
      <c r="A8" s="29" t="s">
        <v>3</v>
      </c>
      <c r="B8" s="18">
        <v>150</v>
      </c>
      <c r="C8" s="5">
        <v>28.49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208</v>
      </c>
      <c r="D12" s="5"/>
      <c r="F12" s="6" t="s">
        <v>27</v>
      </c>
      <c r="G12" s="75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/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30" t="s">
        <v>13</v>
      </c>
      <c r="B19" s="38"/>
      <c r="C19" s="39"/>
      <c r="D19" s="31"/>
      <c r="F19" s="5" t="s">
        <v>33</v>
      </c>
      <c r="G19" s="5">
        <v>-150</v>
      </c>
      <c r="H19" s="5"/>
      <c r="I19" s="31"/>
    </row>
    <row r="20" spans="1:9" ht="15" customHeight="1" x14ac:dyDescent="0.25">
      <c r="A20" s="29" t="s">
        <v>14</v>
      </c>
      <c r="B20" s="18">
        <v>750</v>
      </c>
      <c r="C20" s="5"/>
      <c r="D20" s="5"/>
      <c r="F20" s="40"/>
      <c r="G20" s="5"/>
      <c r="H20" s="5"/>
      <c r="I20" s="31"/>
    </row>
    <row r="21" spans="1:9" ht="15" customHeight="1" x14ac:dyDescent="0.25">
      <c r="A21" s="30" t="s">
        <v>15</v>
      </c>
      <c r="B21" s="18">
        <v>5497.48</v>
      </c>
      <c r="C21" s="5">
        <v>3177.48</v>
      </c>
      <c r="D21" s="5">
        <v>429</v>
      </c>
      <c r="F21" s="40" t="s">
        <v>124</v>
      </c>
      <c r="G21" s="5">
        <v>1016.67</v>
      </c>
      <c r="H21" s="5"/>
      <c r="I21" s="31"/>
    </row>
    <row r="22" spans="1:9" ht="18" customHeight="1" x14ac:dyDescent="0.25">
      <c r="A22" s="29" t="s">
        <v>16</v>
      </c>
      <c r="B22" s="18">
        <v>163.80000000000001</v>
      </c>
      <c r="C22" s="5"/>
      <c r="D22" s="5"/>
      <c r="F22" s="26"/>
      <c r="G22" s="5"/>
      <c r="H22" s="5"/>
      <c r="I22" s="31"/>
    </row>
    <row r="23" spans="1:9" ht="15.75" x14ac:dyDescent="0.25">
      <c r="A23" s="29" t="s">
        <v>138</v>
      </c>
      <c r="B23" s="18">
        <v>151.19999999999999</v>
      </c>
      <c r="C23" s="5">
        <v>151.19999999999999</v>
      </c>
      <c r="D23" s="5">
        <v>25.2</v>
      </c>
      <c r="F23" s="26"/>
      <c r="G23" s="5"/>
      <c r="H23" s="5"/>
      <c r="I23" s="31"/>
    </row>
    <row r="24" spans="1:9" ht="16.5" thickBot="1" x14ac:dyDescent="0.3">
      <c r="A24" s="32" t="s">
        <v>17</v>
      </c>
      <c r="B24" s="18">
        <v>2000</v>
      </c>
      <c r="C24" s="5"/>
      <c r="D24" s="5"/>
      <c r="F24" s="26"/>
      <c r="G24" s="5"/>
      <c r="H24" s="51"/>
      <c r="I24" s="31"/>
    </row>
    <row r="25" spans="1:9" ht="16.5" thickBot="1" x14ac:dyDescent="0.3">
      <c r="A25" s="19" t="s">
        <v>18</v>
      </c>
      <c r="B25" s="37">
        <f>+SUM(B7:B24)</f>
        <v>15648.119999999999</v>
      </c>
      <c r="C25" s="37">
        <f>+SUM(C7:C24)</f>
        <v>3832.67</v>
      </c>
      <c r="D25" s="37">
        <f>+SUM(D7:D24)</f>
        <v>454.2</v>
      </c>
      <c r="F25" s="8" t="s">
        <v>37</v>
      </c>
      <c r="G25" s="9"/>
      <c r="I25" s="31"/>
    </row>
    <row r="26" spans="1:9" ht="16.5" thickBot="1" x14ac:dyDescent="0.3">
      <c r="A26" s="19"/>
      <c r="B26" s="58"/>
      <c r="C26" s="58"/>
      <c r="D26" s="58"/>
      <c r="F26" s="9"/>
      <c r="G26" s="34">
        <f>+SUM(G12:G25)</f>
        <v>11963.67</v>
      </c>
      <c r="H26" s="35">
        <f>SUM(H7:H25)</f>
        <v>4961</v>
      </c>
      <c r="I26" s="36">
        <f>SUM(I7:I25)</f>
        <v>0</v>
      </c>
    </row>
    <row r="27" spans="1:9" ht="15.75" x14ac:dyDescent="0.25">
      <c r="A27" s="19"/>
      <c r="B27" s="58"/>
      <c r="C27" s="58"/>
      <c r="D27" s="58"/>
    </row>
    <row r="28" spans="1:9" ht="15.75" x14ac:dyDescent="0.25">
      <c r="A28" s="19"/>
      <c r="B28" s="58"/>
      <c r="C28" s="58"/>
      <c r="D28" s="58"/>
    </row>
    <row r="30" spans="1:9" ht="15.75" x14ac:dyDescent="0.25">
      <c r="A30" s="89" t="s">
        <v>149</v>
      </c>
      <c r="B30" s="90"/>
    </row>
    <row r="31" spans="1:9" ht="15.75" x14ac:dyDescent="0.25">
      <c r="A31" s="19"/>
    </row>
    <row r="32" spans="1:9" ht="15.75" x14ac:dyDescent="0.25">
      <c r="A32" s="19" t="s">
        <v>38</v>
      </c>
      <c r="H32" s="16"/>
    </row>
    <row r="33" spans="1:10" ht="15.75" x14ac:dyDescent="0.25">
      <c r="A33" s="19" t="s">
        <v>203</v>
      </c>
      <c r="B33" s="12">
        <v>12921.73</v>
      </c>
    </row>
    <row r="34" spans="1:10" ht="16.5" thickBot="1" x14ac:dyDescent="0.3">
      <c r="A34" s="19" t="s">
        <v>39</v>
      </c>
      <c r="B34" s="35">
        <f>SUM(H7:H25)</f>
        <v>4961</v>
      </c>
      <c r="F34" s="21" t="s">
        <v>150</v>
      </c>
    </row>
    <row r="35" spans="1:10" ht="16.5" thickBot="1" x14ac:dyDescent="0.3">
      <c r="A35" s="19" t="s">
        <v>42</v>
      </c>
      <c r="B35" s="12">
        <f>+B33+B34</f>
        <v>17882.73</v>
      </c>
      <c r="F35" s="10" t="s">
        <v>43</v>
      </c>
    </row>
    <row r="36" spans="1:10" ht="15.75" x14ac:dyDescent="0.25">
      <c r="A36" s="19" t="s">
        <v>40</v>
      </c>
      <c r="F36" s="7"/>
      <c r="G36" s="15"/>
      <c r="H36" s="15"/>
      <c r="I36" s="15"/>
      <c r="J36" s="15"/>
    </row>
    <row r="37" spans="1:10" ht="15.75" x14ac:dyDescent="0.25">
      <c r="A37" s="19" t="s">
        <v>41</v>
      </c>
      <c r="B37" s="37">
        <f>+SUM(C7:C24)</f>
        <v>3832.67</v>
      </c>
      <c r="F37" s="22" t="s">
        <v>44</v>
      </c>
      <c r="G37" s="14" t="s">
        <v>48</v>
      </c>
      <c r="H37" s="14" t="s">
        <v>50</v>
      </c>
      <c r="I37" s="14" t="s">
        <v>51</v>
      </c>
      <c r="J37" s="14" t="s">
        <v>52</v>
      </c>
    </row>
    <row r="38" spans="1:10" ht="15.75" x14ac:dyDescent="0.25">
      <c r="A38" s="19" t="s">
        <v>128</v>
      </c>
      <c r="B38" s="13">
        <f>SUM(B35-B37)</f>
        <v>14050.06</v>
      </c>
      <c r="F38" s="8"/>
      <c r="G38" s="14" t="s">
        <v>49</v>
      </c>
      <c r="H38" s="14" t="s">
        <v>49</v>
      </c>
      <c r="I38" s="14" t="s">
        <v>49</v>
      </c>
      <c r="J38" s="14" t="s">
        <v>49</v>
      </c>
    </row>
    <row r="39" spans="1:10" ht="15.75" x14ac:dyDescent="0.25">
      <c r="A39" s="19"/>
      <c r="F39" s="8" t="s">
        <v>45</v>
      </c>
      <c r="G39" s="8"/>
      <c r="H39" s="8"/>
      <c r="I39" s="8"/>
      <c r="J39" s="8"/>
    </row>
    <row r="40" spans="1:10" x14ac:dyDescent="0.25">
      <c r="F40" s="8" t="s">
        <v>46</v>
      </c>
      <c r="G40" s="8"/>
      <c r="H40" s="8"/>
      <c r="I40" s="8"/>
      <c r="J40" s="8"/>
    </row>
    <row r="41" spans="1:10" x14ac:dyDescent="0.25">
      <c r="F41" s="8"/>
      <c r="H41" s="8"/>
      <c r="I41" s="8"/>
      <c r="J41" s="8"/>
    </row>
    <row r="42" spans="1:10" x14ac:dyDescent="0.25">
      <c r="F42" s="8" t="s">
        <v>53</v>
      </c>
      <c r="G42" s="75">
        <v>6777.32</v>
      </c>
      <c r="H42" s="8"/>
      <c r="I42" s="8"/>
      <c r="J42" s="8">
        <v>6777.32</v>
      </c>
    </row>
    <row r="43" spans="1:10" ht="15.75" thickBot="1" x14ac:dyDescent="0.3">
      <c r="F43" s="2" t="s">
        <v>47</v>
      </c>
      <c r="G43" s="2">
        <v>12921.73</v>
      </c>
      <c r="H43" s="37">
        <f>-C25</f>
        <v>-3832.67</v>
      </c>
      <c r="I43" s="2">
        <f>+SUM(H7:H25)</f>
        <v>4961</v>
      </c>
      <c r="J43" s="2">
        <f>SUM(G43:I43)</f>
        <v>14050.06</v>
      </c>
    </row>
    <row r="44" spans="1:10" ht="15.75" thickBot="1" x14ac:dyDescent="0.3">
      <c r="G44" s="2">
        <f>+SUM(G39:G43)</f>
        <v>19699.05</v>
      </c>
      <c r="H44" s="2">
        <f>+SUM(H39:H43)</f>
        <v>-3832.67</v>
      </c>
      <c r="I44" s="2">
        <f>+SUM(H7:H25)</f>
        <v>4961</v>
      </c>
      <c r="J44" s="41">
        <f>+SUM(J39:J43)</f>
        <v>20827.379999999997</v>
      </c>
    </row>
  </sheetData>
  <mergeCells count="1">
    <mergeCell ref="A30:B30"/>
  </mergeCells>
  <pageMargins left="0.7" right="0.7" top="0.75" bottom="0.75" header="0.3" footer="0.3"/>
  <pageSetup paperSize="9" scale="71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075AE-3C34-4422-AA1E-CFD1F5A1A034}">
  <sheetPr>
    <pageSetUpPr fitToPage="1"/>
  </sheetPr>
  <dimension ref="A2:J44"/>
  <sheetViews>
    <sheetView topLeftCell="A22" workbookViewId="0">
      <selection activeCell="A33" sqref="A33"/>
    </sheetView>
  </sheetViews>
  <sheetFormatPr defaultRowHeight="15" x14ac:dyDescent="0.25"/>
  <cols>
    <col min="1" max="1" width="43.140625" style="20" customWidth="1"/>
    <col min="2" max="2" width="12" style="79" customWidth="1"/>
    <col min="3" max="4" width="10.7109375" style="79" customWidth="1"/>
    <col min="5" max="5" width="9.140625" style="79"/>
    <col min="6" max="6" width="44.85546875" style="20" customWidth="1"/>
    <col min="7" max="7" width="12.140625" style="79" customWidth="1"/>
    <col min="8" max="8" width="12.5703125" style="79" customWidth="1"/>
    <col min="9" max="9" width="10.42578125" style="79" customWidth="1"/>
    <col min="10" max="16384" width="9.140625" style="79"/>
  </cols>
  <sheetData>
    <row r="2" spans="1:9" ht="15.75" x14ac:dyDescent="0.25">
      <c r="C2" s="1" t="s">
        <v>0</v>
      </c>
    </row>
    <row r="3" spans="1:9" ht="15.75" x14ac:dyDescent="0.25">
      <c r="C3" s="1" t="s">
        <v>151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455</v>
      </c>
      <c r="D7" s="4"/>
      <c r="F7" s="4" t="s">
        <v>22</v>
      </c>
      <c r="G7" s="4">
        <v>6605</v>
      </c>
      <c r="H7" s="4">
        <v>4961</v>
      </c>
      <c r="I7" s="31"/>
    </row>
    <row r="8" spans="1:9" ht="15.75" x14ac:dyDescent="0.25">
      <c r="A8" s="29" t="s">
        <v>3</v>
      </c>
      <c r="B8" s="18">
        <v>150</v>
      </c>
      <c r="C8" s="5">
        <v>55.84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676</v>
      </c>
      <c r="D12" s="5"/>
      <c r="F12" s="6" t="s">
        <v>27</v>
      </c>
      <c r="G12" s="79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>
        <v>190</v>
      </c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30" t="s">
        <v>13</v>
      </c>
      <c r="B19" s="38"/>
      <c r="C19" s="39"/>
      <c r="D19" s="31"/>
      <c r="F19" s="5" t="s">
        <v>33</v>
      </c>
      <c r="G19" s="5">
        <v>-150</v>
      </c>
      <c r="H19" s="5"/>
      <c r="I19" s="31"/>
    </row>
    <row r="20" spans="1:9" ht="15" customHeight="1" x14ac:dyDescent="0.25">
      <c r="A20" s="29" t="s">
        <v>14</v>
      </c>
      <c r="B20" s="18">
        <v>750</v>
      </c>
      <c r="C20" s="5"/>
      <c r="D20" s="5"/>
      <c r="F20" s="40"/>
      <c r="G20" s="5"/>
      <c r="H20" s="5"/>
      <c r="I20" s="31"/>
    </row>
    <row r="21" spans="1:9" ht="15" customHeight="1" x14ac:dyDescent="0.25">
      <c r="A21" s="30" t="s">
        <v>15</v>
      </c>
      <c r="B21" s="18">
        <v>5497.48</v>
      </c>
      <c r="C21" s="5">
        <v>3177.48</v>
      </c>
      <c r="D21" s="5">
        <v>429</v>
      </c>
      <c r="F21" s="40" t="s">
        <v>124</v>
      </c>
      <c r="G21" s="5">
        <v>1016.67</v>
      </c>
      <c r="H21" s="5">
        <v>1016.67</v>
      </c>
      <c r="I21" s="31"/>
    </row>
    <row r="22" spans="1:9" ht="18" customHeight="1" x14ac:dyDescent="0.25">
      <c r="A22" s="29" t="s">
        <v>16</v>
      </c>
      <c r="B22" s="18">
        <v>163.80000000000001</v>
      </c>
      <c r="C22" s="5"/>
      <c r="D22" s="5"/>
      <c r="F22" s="26"/>
      <c r="G22" s="5"/>
      <c r="H22" s="5"/>
      <c r="I22" s="31"/>
    </row>
    <row r="23" spans="1:9" ht="15.75" x14ac:dyDescent="0.25">
      <c r="A23" s="29" t="s">
        <v>138</v>
      </c>
      <c r="B23" s="18">
        <v>151.19999999999999</v>
      </c>
      <c r="C23" s="5">
        <v>151.19999999999999</v>
      </c>
      <c r="D23" s="5">
        <v>25.2</v>
      </c>
      <c r="F23" s="26"/>
      <c r="G23" s="5"/>
      <c r="H23" s="5"/>
      <c r="I23" s="31"/>
    </row>
    <row r="24" spans="1:9" ht="16.5" thickBot="1" x14ac:dyDescent="0.3">
      <c r="A24" s="32" t="s">
        <v>17</v>
      </c>
      <c r="B24" s="18">
        <v>2000</v>
      </c>
      <c r="C24" s="5"/>
      <c r="D24" s="5"/>
      <c r="F24" s="26"/>
      <c r="G24" s="5"/>
      <c r="H24" s="51"/>
      <c r="I24" s="31"/>
    </row>
    <row r="25" spans="1:9" ht="16.5" thickBot="1" x14ac:dyDescent="0.3">
      <c r="A25" s="19" t="s">
        <v>18</v>
      </c>
      <c r="B25" s="37">
        <f>+SUM(B7:B24)</f>
        <v>15648.119999999999</v>
      </c>
      <c r="C25" s="37">
        <f>+SUM(C7:C24)</f>
        <v>4745.5199999999995</v>
      </c>
      <c r="D25" s="37">
        <f>+SUM(D7:D24)</f>
        <v>454.2</v>
      </c>
      <c r="F25" s="8" t="s">
        <v>37</v>
      </c>
      <c r="G25" s="9"/>
      <c r="I25" s="31"/>
    </row>
    <row r="26" spans="1:9" ht="16.5" thickBot="1" x14ac:dyDescent="0.3">
      <c r="A26" s="19"/>
      <c r="B26" s="58"/>
      <c r="C26" s="58"/>
      <c r="D26" s="58"/>
      <c r="F26" s="9"/>
      <c r="G26" s="34">
        <f>+SUM(G12:G25)</f>
        <v>11963.67</v>
      </c>
      <c r="H26" s="35">
        <f>SUM(H7:H25)</f>
        <v>5977.67</v>
      </c>
      <c r="I26" s="36">
        <f>SUM(I7:I25)</f>
        <v>0</v>
      </c>
    </row>
    <row r="27" spans="1:9" ht="15.75" x14ac:dyDescent="0.25">
      <c r="A27" s="19"/>
      <c r="B27" s="58"/>
      <c r="C27" s="58"/>
      <c r="D27" s="58"/>
    </row>
    <row r="28" spans="1:9" ht="15.75" x14ac:dyDescent="0.25">
      <c r="A28" s="19"/>
      <c r="B28" s="58"/>
      <c r="C28" s="58"/>
      <c r="D28" s="58"/>
    </row>
    <row r="30" spans="1:9" ht="15.75" x14ac:dyDescent="0.25">
      <c r="A30" s="89" t="s">
        <v>152</v>
      </c>
      <c r="B30" s="90"/>
    </row>
    <row r="31" spans="1:9" ht="15.75" x14ac:dyDescent="0.25">
      <c r="A31" s="19"/>
    </row>
    <row r="32" spans="1:9" ht="15.75" x14ac:dyDescent="0.25">
      <c r="A32" s="19" t="s">
        <v>38</v>
      </c>
      <c r="H32" s="16"/>
    </row>
    <row r="33" spans="1:10" ht="15.75" x14ac:dyDescent="0.25">
      <c r="A33" s="19" t="s">
        <v>203</v>
      </c>
      <c r="B33" s="12">
        <v>12921.73</v>
      </c>
    </row>
    <row r="34" spans="1:10" ht="16.5" thickBot="1" x14ac:dyDescent="0.3">
      <c r="A34" s="19" t="s">
        <v>39</v>
      </c>
      <c r="B34" s="35">
        <f>SUM(H7:H25)</f>
        <v>5977.67</v>
      </c>
      <c r="F34" s="21" t="s">
        <v>153</v>
      </c>
    </row>
    <row r="35" spans="1:10" ht="16.5" thickBot="1" x14ac:dyDescent="0.3">
      <c r="A35" s="19" t="s">
        <v>42</v>
      </c>
      <c r="B35" s="12">
        <f>+B33+B34</f>
        <v>18899.400000000001</v>
      </c>
      <c r="F35" s="10" t="s">
        <v>43</v>
      </c>
    </row>
    <row r="36" spans="1:10" ht="15.75" x14ac:dyDescent="0.25">
      <c r="A36" s="19" t="s">
        <v>40</v>
      </c>
      <c r="F36" s="7"/>
      <c r="G36" s="15"/>
      <c r="H36" s="15"/>
      <c r="I36" s="15"/>
      <c r="J36" s="15"/>
    </row>
    <row r="37" spans="1:10" ht="15.75" x14ac:dyDescent="0.25">
      <c r="A37" s="19" t="s">
        <v>41</v>
      </c>
      <c r="B37" s="37">
        <f>+SUM(C7:C24)</f>
        <v>4745.5199999999995</v>
      </c>
      <c r="F37" s="22" t="s">
        <v>44</v>
      </c>
      <c r="G37" s="14" t="s">
        <v>48</v>
      </c>
      <c r="H37" s="14" t="s">
        <v>50</v>
      </c>
      <c r="I37" s="14" t="s">
        <v>51</v>
      </c>
      <c r="J37" s="14" t="s">
        <v>52</v>
      </c>
    </row>
    <row r="38" spans="1:10" ht="15.75" x14ac:dyDescent="0.25">
      <c r="A38" s="19" t="s">
        <v>128</v>
      </c>
      <c r="B38" s="13">
        <f>SUM(B35-B37)</f>
        <v>14153.880000000001</v>
      </c>
      <c r="F38" s="8"/>
      <c r="G38" s="14" t="s">
        <v>49</v>
      </c>
      <c r="H38" s="14" t="s">
        <v>49</v>
      </c>
      <c r="I38" s="14" t="s">
        <v>49</v>
      </c>
      <c r="J38" s="14" t="s">
        <v>49</v>
      </c>
    </row>
    <row r="39" spans="1:10" ht="15.75" x14ac:dyDescent="0.25">
      <c r="A39" s="19"/>
      <c r="F39" s="8" t="s">
        <v>45</v>
      </c>
      <c r="G39" s="8"/>
      <c r="H39" s="8"/>
      <c r="I39" s="8"/>
      <c r="J39" s="8"/>
    </row>
    <row r="40" spans="1:10" x14ac:dyDescent="0.25">
      <c r="F40" s="8" t="s">
        <v>46</v>
      </c>
      <c r="G40" s="8"/>
      <c r="H40" s="8"/>
      <c r="I40" s="8"/>
      <c r="J40" s="8"/>
    </row>
    <row r="41" spans="1:10" x14ac:dyDescent="0.25">
      <c r="F41" s="8"/>
      <c r="H41" s="8"/>
      <c r="I41" s="8"/>
      <c r="J41" s="8"/>
    </row>
    <row r="42" spans="1:10" x14ac:dyDescent="0.25">
      <c r="F42" s="8" t="s">
        <v>53</v>
      </c>
      <c r="G42" s="79">
        <v>6777.32</v>
      </c>
      <c r="H42" s="8"/>
      <c r="I42" s="8"/>
      <c r="J42" s="8">
        <v>6777.32</v>
      </c>
    </row>
    <row r="43" spans="1:10" ht="15.75" thickBot="1" x14ac:dyDescent="0.3">
      <c r="F43" s="2" t="s">
        <v>47</v>
      </c>
      <c r="G43" s="2">
        <v>12921.73</v>
      </c>
      <c r="H43" s="37">
        <f>-C25</f>
        <v>-4745.5199999999995</v>
      </c>
      <c r="I43" s="2">
        <f>+SUM(H7:H25)</f>
        <v>5977.67</v>
      </c>
      <c r="J43" s="2">
        <f>SUM(G43:I43)</f>
        <v>14153.880000000001</v>
      </c>
    </row>
    <row r="44" spans="1:10" ht="15.75" thickBot="1" x14ac:dyDescent="0.3">
      <c r="G44" s="2">
        <f>+SUM(G39:G43)</f>
        <v>19699.05</v>
      </c>
      <c r="H44" s="2">
        <f>+SUM(H39:H43)</f>
        <v>-4745.5199999999995</v>
      </c>
      <c r="I44" s="2">
        <f>+SUM(H7:H25)</f>
        <v>5977.67</v>
      </c>
      <c r="J44" s="41">
        <f>+SUM(J39:J43)</f>
        <v>20931.2</v>
      </c>
    </row>
  </sheetData>
  <mergeCells count="1">
    <mergeCell ref="A30:B30"/>
  </mergeCells>
  <pageMargins left="0.7" right="0.7" top="0.75" bottom="0.75" header="0.3" footer="0.3"/>
  <pageSetup paperSize="9" scale="7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C7164-7ABC-4576-A482-1CA568345D78}">
  <sheetPr>
    <pageSetUpPr fitToPage="1"/>
  </sheetPr>
  <dimension ref="A2:J44"/>
  <sheetViews>
    <sheetView topLeftCell="A28" workbookViewId="0">
      <selection activeCell="A34" sqref="A34"/>
    </sheetView>
  </sheetViews>
  <sheetFormatPr defaultRowHeight="15" x14ac:dyDescent="0.25"/>
  <cols>
    <col min="1" max="1" width="43.140625" style="20" customWidth="1"/>
    <col min="2" max="2" width="12" style="79" customWidth="1"/>
    <col min="3" max="4" width="10.7109375" style="79" customWidth="1"/>
    <col min="5" max="5" width="9.140625" style="79"/>
    <col min="6" max="6" width="44.85546875" style="20" customWidth="1"/>
    <col min="7" max="7" width="12.140625" style="79" customWidth="1"/>
    <col min="8" max="8" width="12.5703125" style="79" customWidth="1"/>
    <col min="9" max="9" width="10.42578125" style="79" customWidth="1"/>
    <col min="10" max="16384" width="9.140625" style="79"/>
  </cols>
  <sheetData>
    <row r="2" spans="1:9" ht="15.75" x14ac:dyDescent="0.25">
      <c r="C2" s="1" t="s">
        <v>0</v>
      </c>
    </row>
    <row r="3" spans="1:9" ht="15.75" x14ac:dyDescent="0.25">
      <c r="C3" s="1" t="s">
        <v>154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455</v>
      </c>
      <c r="D7" s="4"/>
      <c r="F7" s="4" t="s">
        <v>22</v>
      </c>
      <c r="G7" s="4">
        <v>6605</v>
      </c>
      <c r="H7" s="4">
        <v>4961</v>
      </c>
      <c r="I7" s="31"/>
    </row>
    <row r="8" spans="1:9" ht="15.75" x14ac:dyDescent="0.25">
      <c r="A8" s="29" t="s">
        <v>3</v>
      </c>
      <c r="B8" s="18">
        <v>150</v>
      </c>
      <c r="C8" s="5">
        <v>55.84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676</v>
      </c>
      <c r="D12" s="5"/>
      <c r="F12" s="6" t="s">
        <v>27</v>
      </c>
      <c r="G12" s="79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>
        <v>190</v>
      </c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30" t="s">
        <v>13</v>
      </c>
      <c r="B19" s="38"/>
      <c r="C19" s="39"/>
      <c r="D19" s="31"/>
      <c r="F19" s="5" t="s">
        <v>33</v>
      </c>
      <c r="G19" s="5">
        <v>-150</v>
      </c>
      <c r="H19" s="5"/>
      <c r="I19" s="31"/>
    </row>
    <row r="20" spans="1:9" ht="15" customHeight="1" x14ac:dyDescent="0.25">
      <c r="A20" s="29" t="s">
        <v>14</v>
      </c>
      <c r="B20" s="18">
        <v>750</v>
      </c>
      <c r="C20" s="5"/>
      <c r="D20" s="5"/>
      <c r="F20" s="40"/>
      <c r="G20" s="5"/>
      <c r="H20" s="5"/>
      <c r="I20" s="31"/>
    </row>
    <row r="21" spans="1:9" ht="15" customHeight="1" x14ac:dyDescent="0.25">
      <c r="A21" s="30" t="s">
        <v>15</v>
      </c>
      <c r="B21" s="18">
        <v>5497.48</v>
      </c>
      <c r="C21" s="5">
        <v>3177.48</v>
      </c>
      <c r="D21" s="5">
        <v>429</v>
      </c>
      <c r="F21" s="40" t="s">
        <v>124</v>
      </c>
      <c r="G21" s="5">
        <v>1016.67</v>
      </c>
      <c r="H21" s="5">
        <v>1016.67</v>
      </c>
      <c r="I21" s="31"/>
    </row>
    <row r="22" spans="1:9" ht="18" customHeight="1" x14ac:dyDescent="0.25">
      <c r="A22" s="29" t="s">
        <v>16</v>
      </c>
      <c r="B22" s="18">
        <v>163.80000000000001</v>
      </c>
      <c r="C22" s="5"/>
      <c r="D22" s="5"/>
      <c r="F22" s="26"/>
      <c r="G22" s="5"/>
      <c r="H22" s="5"/>
      <c r="I22" s="31"/>
    </row>
    <row r="23" spans="1:9" ht="15.75" x14ac:dyDescent="0.25">
      <c r="A23" s="29" t="s">
        <v>138</v>
      </c>
      <c r="B23" s="18">
        <v>151.19999999999999</v>
      </c>
      <c r="C23" s="5">
        <v>151.19999999999999</v>
      </c>
      <c r="D23" s="5">
        <v>25.2</v>
      </c>
      <c r="F23" s="26"/>
      <c r="G23" s="5"/>
      <c r="H23" s="5"/>
      <c r="I23" s="31"/>
    </row>
    <row r="24" spans="1:9" ht="16.5" thickBot="1" x14ac:dyDescent="0.3">
      <c r="A24" s="32" t="s">
        <v>17</v>
      </c>
      <c r="B24" s="18">
        <v>2000</v>
      </c>
      <c r="C24" s="5"/>
      <c r="D24" s="5"/>
      <c r="F24" s="26"/>
      <c r="G24" s="5"/>
      <c r="H24" s="51"/>
      <c r="I24" s="31"/>
    </row>
    <row r="25" spans="1:9" ht="16.5" thickBot="1" x14ac:dyDescent="0.3">
      <c r="A25" s="19" t="s">
        <v>18</v>
      </c>
      <c r="B25" s="37">
        <f>+SUM(B7:B24)</f>
        <v>15648.119999999999</v>
      </c>
      <c r="C25" s="37">
        <f>+SUM(C7:C24)</f>
        <v>4745.5199999999995</v>
      </c>
      <c r="D25" s="37">
        <f>+SUM(D7:D24)</f>
        <v>454.2</v>
      </c>
      <c r="F25" s="8" t="s">
        <v>37</v>
      </c>
      <c r="G25" s="9"/>
      <c r="I25" s="31"/>
    </row>
    <row r="26" spans="1:9" ht="16.5" thickBot="1" x14ac:dyDescent="0.3">
      <c r="A26" s="19"/>
      <c r="B26" s="58"/>
      <c r="C26" s="58"/>
      <c r="D26" s="58"/>
      <c r="F26" s="9"/>
      <c r="G26" s="34">
        <f>+SUM(G12:G25)</f>
        <v>11963.67</v>
      </c>
      <c r="H26" s="35">
        <f>SUM(H7:H25)</f>
        <v>5977.67</v>
      </c>
      <c r="I26" s="36">
        <f>SUM(I7:I25)</f>
        <v>0</v>
      </c>
    </row>
    <row r="27" spans="1:9" ht="15.75" x14ac:dyDescent="0.25">
      <c r="A27" s="19"/>
      <c r="B27" s="58"/>
      <c r="C27" s="58"/>
      <c r="D27" s="58"/>
    </row>
    <row r="28" spans="1:9" ht="15.75" x14ac:dyDescent="0.25">
      <c r="A28" s="19"/>
      <c r="B28" s="58"/>
      <c r="C28" s="58"/>
      <c r="D28" s="58"/>
    </row>
    <row r="30" spans="1:9" ht="15.75" x14ac:dyDescent="0.25">
      <c r="A30" s="89" t="s">
        <v>155</v>
      </c>
      <c r="B30" s="90"/>
    </row>
    <row r="31" spans="1:9" ht="15.75" x14ac:dyDescent="0.25">
      <c r="A31" s="19"/>
    </row>
    <row r="32" spans="1:9" ht="15.75" x14ac:dyDescent="0.25">
      <c r="A32" s="19" t="s">
        <v>38</v>
      </c>
      <c r="H32" s="16"/>
    </row>
    <row r="33" spans="1:10" ht="15.75" x14ac:dyDescent="0.25">
      <c r="A33" s="19" t="s">
        <v>203</v>
      </c>
      <c r="B33" s="12">
        <v>12921.73</v>
      </c>
    </row>
    <row r="34" spans="1:10" ht="16.5" thickBot="1" x14ac:dyDescent="0.3">
      <c r="A34" s="19" t="s">
        <v>39</v>
      </c>
      <c r="B34" s="35">
        <f>SUM(H7:H25)</f>
        <v>5977.67</v>
      </c>
      <c r="F34" s="21" t="s">
        <v>156</v>
      </c>
    </row>
    <row r="35" spans="1:10" ht="16.5" thickBot="1" x14ac:dyDescent="0.3">
      <c r="A35" s="19" t="s">
        <v>42</v>
      </c>
      <c r="B35" s="12">
        <f>+B33+B34</f>
        <v>18899.400000000001</v>
      </c>
      <c r="F35" s="10" t="s">
        <v>43</v>
      </c>
    </row>
    <row r="36" spans="1:10" ht="15.75" x14ac:dyDescent="0.25">
      <c r="A36" s="19" t="s">
        <v>40</v>
      </c>
      <c r="F36" s="7"/>
      <c r="G36" s="15"/>
      <c r="H36" s="15"/>
      <c r="I36" s="15"/>
      <c r="J36" s="15"/>
    </row>
    <row r="37" spans="1:10" ht="15.75" x14ac:dyDescent="0.25">
      <c r="A37" s="19" t="s">
        <v>41</v>
      </c>
      <c r="B37" s="37">
        <f>+SUM(C7:C24)</f>
        <v>4745.5199999999995</v>
      </c>
      <c r="F37" s="22" t="s">
        <v>44</v>
      </c>
      <c r="G37" s="14" t="s">
        <v>48</v>
      </c>
      <c r="H37" s="14" t="s">
        <v>50</v>
      </c>
      <c r="I37" s="14" t="s">
        <v>51</v>
      </c>
      <c r="J37" s="14" t="s">
        <v>52</v>
      </c>
    </row>
    <row r="38" spans="1:10" ht="15.75" x14ac:dyDescent="0.25">
      <c r="A38" s="19" t="s">
        <v>128</v>
      </c>
      <c r="B38" s="13">
        <f>SUM(B35-B37)</f>
        <v>14153.880000000001</v>
      </c>
      <c r="F38" s="8"/>
      <c r="G38" s="14" t="s">
        <v>49</v>
      </c>
      <c r="H38" s="14" t="s">
        <v>49</v>
      </c>
      <c r="I38" s="14" t="s">
        <v>49</v>
      </c>
      <c r="J38" s="14" t="s">
        <v>49</v>
      </c>
    </row>
    <row r="39" spans="1:10" ht="15.75" x14ac:dyDescent="0.25">
      <c r="A39" s="19"/>
      <c r="F39" s="8" t="s">
        <v>45</v>
      </c>
      <c r="G39" s="8"/>
      <c r="H39" s="8"/>
      <c r="I39" s="8"/>
      <c r="J39" s="8"/>
    </row>
    <row r="40" spans="1:10" x14ac:dyDescent="0.25">
      <c r="F40" s="8" t="s">
        <v>46</v>
      </c>
      <c r="G40" s="8"/>
      <c r="H40" s="8"/>
      <c r="I40" s="8"/>
      <c r="J40" s="8"/>
    </row>
    <row r="41" spans="1:10" x14ac:dyDescent="0.25">
      <c r="F41" s="8"/>
      <c r="H41" s="8"/>
      <c r="I41" s="8"/>
      <c r="J41" s="8"/>
    </row>
    <row r="42" spans="1:10" x14ac:dyDescent="0.25">
      <c r="F42" s="8" t="s">
        <v>53</v>
      </c>
      <c r="G42" s="79">
        <v>6777.32</v>
      </c>
      <c r="H42" s="8"/>
      <c r="I42" s="8"/>
      <c r="J42" s="8">
        <v>6777.32</v>
      </c>
    </row>
    <row r="43" spans="1:10" ht="15.75" thickBot="1" x14ac:dyDescent="0.3">
      <c r="F43" s="2" t="s">
        <v>47</v>
      </c>
      <c r="G43" s="2">
        <v>12921.73</v>
      </c>
      <c r="H43" s="37">
        <f>-C25</f>
        <v>-4745.5199999999995</v>
      </c>
      <c r="I43" s="2">
        <f>+SUM(H7:H25)</f>
        <v>5977.67</v>
      </c>
      <c r="J43" s="2">
        <f>SUM(G43:I43)</f>
        <v>14153.880000000001</v>
      </c>
    </row>
    <row r="44" spans="1:10" ht="15.75" thickBot="1" x14ac:dyDescent="0.3">
      <c r="G44" s="2">
        <f>+SUM(G39:G43)</f>
        <v>19699.05</v>
      </c>
      <c r="H44" s="2">
        <f>+SUM(H39:H43)</f>
        <v>-4745.5199999999995</v>
      </c>
      <c r="I44" s="2">
        <f>+SUM(H7:H25)</f>
        <v>5977.67</v>
      </c>
      <c r="J44" s="41">
        <f>+SUM(J39:J43)</f>
        <v>20931.2</v>
      </c>
    </row>
  </sheetData>
  <mergeCells count="1">
    <mergeCell ref="A30:B30"/>
  </mergeCells>
  <pageMargins left="0.7" right="0.7" top="0.75" bottom="0.75" header="0.3" footer="0.3"/>
  <pageSetup paperSize="9" scale="7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A84B-76EA-40DB-8D15-42DFCF4950B9}">
  <sheetPr>
    <pageSetUpPr fitToPage="1"/>
  </sheetPr>
  <dimension ref="A2:J44"/>
  <sheetViews>
    <sheetView topLeftCell="A37" workbookViewId="0">
      <selection activeCell="A34" sqref="A34"/>
    </sheetView>
  </sheetViews>
  <sheetFormatPr defaultRowHeight="15" x14ac:dyDescent="0.25"/>
  <cols>
    <col min="1" max="1" width="43.140625" style="20" customWidth="1"/>
    <col min="2" max="2" width="12" style="80" customWidth="1"/>
    <col min="3" max="4" width="10.7109375" style="80" customWidth="1"/>
    <col min="5" max="5" width="9.140625" style="80"/>
    <col min="6" max="6" width="44.85546875" style="20" customWidth="1"/>
    <col min="7" max="7" width="12.140625" style="80" customWidth="1"/>
    <col min="8" max="8" width="12.5703125" style="80" customWidth="1"/>
    <col min="9" max="9" width="10.42578125" style="80" customWidth="1"/>
    <col min="10" max="16384" width="9.140625" style="80"/>
  </cols>
  <sheetData>
    <row r="2" spans="1:9" ht="15.75" x14ac:dyDescent="0.25">
      <c r="C2" s="1" t="s">
        <v>0</v>
      </c>
    </row>
    <row r="3" spans="1:9" ht="15.75" x14ac:dyDescent="0.25">
      <c r="C3" s="1" t="s">
        <v>158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682.5</v>
      </c>
      <c r="D7" s="4"/>
      <c r="F7" s="4" t="s">
        <v>22</v>
      </c>
      <c r="G7" s="4">
        <v>6605</v>
      </c>
      <c r="H7" s="4">
        <v>7286</v>
      </c>
      <c r="I7" s="31"/>
    </row>
    <row r="8" spans="1:9" ht="15.75" x14ac:dyDescent="0.25">
      <c r="A8" s="29" t="s">
        <v>3</v>
      </c>
      <c r="B8" s="18">
        <v>150</v>
      </c>
      <c r="C8" s="5">
        <v>55.84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650.35</v>
      </c>
      <c r="D9" s="5">
        <v>69.680000000000007</v>
      </c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1144</v>
      </c>
      <c r="D12" s="5"/>
      <c r="F12" s="6" t="s">
        <v>27</v>
      </c>
      <c r="G12" s="80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>
        <v>190</v>
      </c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30" t="s">
        <v>13</v>
      </c>
      <c r="B19" s="38"/>
      <c r="C19" s="39"/>
      <c r="D19" s="31"/>
      <c r="F19" s="5" t="s">
        <v>33</v>
      </c>
      <c r="G19" s="5">
        <v>-150</v>
      </c>
      <c r="H19" s="5"/>
      <c r="I19" s="31"/>
    </row>
    <row r="20" spans="1:9" ht="15" customHeight="1" x14ac:dyDescent="0.25">
      <c r="A20" s="29" t="s">
        <v>14</v>
      </c>
      <c r="B20" s="18">
        <v>750</v>
      </c>
      <c r="C20" s="5"/>
      <c r="D20" s="5"/>
      <c r="F20" s="40"/>
      <c r="G20" s="5"/>
      <c r="H20" s="5"/>
      <c r="I20" s="31"/>
    </row>
    <row r="21" spans="1:9" ht="15" customHeight="1" x14ac:dyDescent="0.25">
      <c r="A21" s="30" t="s">
        <v>15</v>
      </c>
      <c r="B21" s="18">
        <v>5497.48</v>
      </c>
      <c r="C21" s="5">
        <v>4321.4799999999996</v>
      </c>
      <c r="D21" s="5">
        <v>602.5</v>
      </c>
      <c r="F21" s="40" t="s">
        <v>124</v>
      </c>
      <c r="G21" s="5">
        <v>1016.67</v>
      </c>
      <c r="H21" s="5">
        <v>1016.67</v>
      </c>
      <c r="I21" s="31"/>
    </row>
    <row r="22" spans="1:9" ht="18" customHeight="1" x14ac:dyDescent="0.25">
      <c r="A22" s="29" t="s">
        <v>16</v>
      </c>
      <c r="B22" s="18">
        <v>163.80000000000001</v>
      </c>
      <c r="C22" s="5"/>
      <c r="D22" s="5"/>
      <c r="F22" s="26"/>
      <c r="G22" s="5"/>
      <c r="H22" s="5"/>
      <c r="I22" s="31"/>
    </row>
    <row r="23" spans="1:9" ht="15.75" x14ac:dyDescent="0.25">
      <c r="A23" s="29" t="s">
        <v>138</v>
      </c>
      <c r="B23" s="18">
        <v>151.19999999999999</v>
      </c>
      <c r="C23" s="5">
        <v>151.19999999999999</v>
      </c>
      <c r="D23" s="5">
        <v>25.2</v>
      </c>
      <c r="F23" s="26"/>
      <c r="G23" s="5"/>
      <c r="H23" s="5"/>
      <c r="I23" s="31"/>
    </row>
    <row r="24" spans="1:9" ht="16.5" thickBot="1" x14ac:dyDescent="0.3">
      <c r="A24" s="32" t="s">
        <v>17</v>
      </c>
      <c r="B24" s="18">
        <v>2000</v>
      </c>
      <c r="C24" s="5"/>
      <c r="D24" s="5"/>
      <c r="F24" s="26"/>
      <c r="G24" s="5"/>
      <c r="H24" s="51"/>
      <c r="I24" s="31"/>
    </row>
    <row r="25" spans="1:9" ht="16.5" thickBot="1" x14ac:dyDescent="0.3">
      <c r="A25" s="19" t="s">
        <v>18</v>
      </c>
      <c r="B25" s="37">
        <f>+SUM(B7:B24)</f>
        <v>15648.119999999999</v>
      </c>
      <c r="C25" s="37">
        <f>+SUM(C7:C24)</f>
        <v>7235.37</v>
      </c>
      <c r="D25" s="37">
        <f>+SUM(D7:D24)</f>
        <v>697.38000000000011</v>
      </c>
      <c r="F25" s="8" t="s">
        <v>37</v>
      </c>
      <c r="G25" s="9"/>
      <c r="I25" s="31"/>
    </row>
    <row r="26" spans="1:9" ht="16.5" thickBot="1" x14ac:dyDescent="0.3">
      <c r="A26" s="19"/>
      <c r="B26" s="58"/>
      <c r="C26" s="58"/>
      <c r="D26" s="58"/>
      <c r="F26" s="9"/>
      <c r="G26" s="34">
        <f>+SUM(G12:G25)</f>
        <v>11963.67</v>
      </c>
      <c r="H26" s="35">
        <f>SUM(H7:H25)</f>
        <v>8302.67</v>
      </c>
      <c r="I26" s="36">
        <f>SUM(I7:I25)</f>
        <v>0</v>
      </c>
    </row>
    <row r="27" spans="1:9" ht="15.75" x14ac:dyDescent="0.25">
      <c r="A27" s="19"/>
      <c r="B27" s="58"/>
      <c r="C27" s="58"/>
      <c r="D27" s="58"/>
    </row>
    <row r="28" spans="1:9" ht="15.75" x14ac:dyDescent="0.25">
      <c r="A28" s="19"/>
      <c r="B28" s="58"/>
      <c r="C28" s="58"/>
      <c r="D28" s="58"/>
    </row>
    <row r="30" spans="1:9" ht="15.75" x14ac:dyDescent="0.25">
      <c r="A30" s="89" t="s">
        <v>159</v>
      </c>
      <c r="B30" s="90"/>
    </row>
    <row r="31" spans="1:9" ht="15.75" x14ac:dyDescent="0.25">
      <c r="A31" s="19"/>
    </row>
    <row r="32" spans="1:9" ht="15.75" x14ac:dyDescent="0.25">
      <c r="A32" s="19" t="s">
        <v>38</v>
      </c>
      <c r="H32" s="16"/>
    </row>
    <row r="33" spans="1:10" ht="15.75" x14ac:dyDescent="0.25">
      <c r="A33" s="19" t="s">
        <v>203</v>
      </c>
      <c r="B33" s="12">
        <v>12921.73</v>
      </c>
    </row>
    <row r="34" spans="1:10" ht="16.5" thickBot="1" x14ac:dyDescent="0.3">
      <c r="A34" s="19" t="s">
        <v>39</v>
      </c>
      <c r="B34" s="35">
        <f>SUM(H7:H25)</f>
        <v>8302.67</v>
      </c>
      <c r="F34" s="21" t="s">
        <v>160</v>
      </c>
    </row>
    <row r="35" spans="1:10" ht="16.5" thickBot="1" x14ac:dyDescent="0.3">
      <c r="A35" s="19" t="s">
        <v>42</v>
      </c>
      <c r="B35" s="12">
        <f>+B33+B34</f>
        <v>21224.400000000001</v>
      </c>
      <c r="F35" s="10" t="s">
        <v>43</v>
      </c>
    </row>
    <row r="36" spans="1:10" ht="15.75" x14ac:dyDescent="0.25">
      <c r="A36" s="19" t="s">
        <v>40</v>
      </c>
      <c r="F36" s="7"/>
      <c r="G36" s="15"/>
      <c r="H36" s="15"/>
      <c r="I36" s="15"/>
      <c r="J36" s="15"/>
    </row>
    <row r="37" spans="1:10" ht="15.75" x14ac:dyDescent="0.25">
      <c r="A37" s="19" t="s">
        <v>41</v>
      </c>
      <c r="B37" s="37">
        <f>+SUM(C7:C24)</f>
        <v>7235.37</v>
      </c>
      <c r="F37" s="22" t="s">
        <v>44</v>
      </c>
      <c r="G37" s="14" t="s">
        <v>48</v>
      </c>
      <c r="H37" s="14" t="s">
        <v>50</v>
      </c>
      <c r="I37" s="14" t="s">
        <v>51</v>
      </c>
      <c r="J37" s="14" t="s">
        <v>52</v>
      </c>
    </row>
    <row r="38" spans="1:10" ht="15.75" x14ac:dyDescent="0.25">
      <c r="A38" s="19" t="s">
        <v>161</v>
      </c>
      <c r="B38" s="13">
        <f>SUM(B35-B37)</f>
        <v>13989.030000000002</v>
      </c>
      <c r="F38" s="8"/>
      <c r="G38" s="14" t="s">
        <v>49</v>
      </c>
      <c r="H38" s="14" t="s">
        <v>49</v>
      </c>
      <c r="I38" s="14" t="s">
        <v>49</v>
      </c>
      <c r="J38" s="14" t="s">
        <v>49</v>
      </c>
    </row>
    <row r="39" spans="1:10" ht="15.75" x14ac:dyDescent="0.25">
      <c r="A39" s="19"/>
      <c r="F39" s="8" t="s">
        <v>45</v>
      </c>
      <c r="G39" s="8"/>
      <c r="H39" s="8"/>
      <c r="I39" s="8"/>
      <c r="J39" s="8"/>
    </row>
    <row r="40" spans="1:10" x14ac:dyDescent="0.25">
      <c r="F40" s="8" t="s">
        <v>46</v>
      </c>
      <c r="G40" s="8"/>
      <c r="H40" s="8"/>
      <c r="I40" s="8"/>
      <c r="J40" s="8"/>
    </row>
    <row r="41" spans="1:10" x14ac:dyDescent="0.25">
      <c r="F41" s="8"/>
      <c r="H41" s="8"/>
      <c r="I41" s="8"/>
      <c r="J41" s="8"/>
    </row>
    <row r="42" spans="1:10" x14ac:dyDescent="0.25">
      <c r="F42" s="8" t="s">
        <v>53</v>
      </c>
      <c r="G42" s="80">
        <v>6777.32</v>
      </c>
      <c r="H42" s="8"/>
      <c r="I42" s="8"/>
      <c r="J42" s="8">
        <v>6777.32</v>
      </c>
    </row>
    <row r="43" spans="1:10" ht="15.75" thickBot="1" x14ac:dyDescent="0.3">
      <c r="F43" s="2" t="s">
        <v>47</v>
      </c>
      <c r="G43" s="2">
        <v>12921.73</v>
      </c>
      <c r="H43" s="37">
        <f>-C25</f>
        <v>-7235.37</v>
      </c>
      <c r="I43" s="2">
        <f>+SUM(H7:H25)</f>
        <v>8302.67</v>
      </c>
      <c r="J43" s="2">
        <f>SUM(G43:I43)</f>
        <v>13989.029999999999</v>
      </c>
    </row>
    <row r="44" spans="1:10" ht="15.75" thickBot="1" x14ac:dyDescent="0.3">
      <c r="G44" s="2">
        <f>+SUM(G39:G43)</f>
        <v>19699.05</v>
      </c>
      <c r="H44" s="2">
        <f>+SUM(H39:H43)</f>
        <v>-7235.37</v>
      </c>
      <c r="I44" s="2">
        <f>+SUM(H7:H25)</f>
        <v>8302.67</v>
      </c>
      <c r="J44" s="41">
        <f>+SUM(J39:J43)</f>
        <v>20766.349999999999</v>
      </c>
    </row>
  </sheetData>
  <mergeCells count="1">
    <mergeCell ref="A30:B30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A6FA6-54DE-4FF9-AC5C-371937093CB6}">
  <sheetPr>
    <pageSetUpPr fitToPage="1"/>
  </sheetPr>
  <dimension ref="A2:J44"/>
  <sheetViews>
    <sheetView topLeftCell="A25" workbookViewId="0">
      <selection activeCell="A34" sqref="A34"/>
    </sheetView>
  </sheetViews>
  <sheetFormatPr defaultRowHeight="15" x14ac:dyDescent="0.25"/>
  <cols>
    <col min="1" max="1" width="43.140625" style="20" customWidth="1"/>
    <col min="2" max="2" width="12" style="81" customWidth="1"/>
    <col min="3" max="4" width="10.7109375" style="81" customWidth="1"/>
    <col min="5" max="5" width="9.140625" style="81"/>
    <col min="6" max="6" width="44.85546875" style="20" customWidth="1"/>
    <col min="7" max="7" width="12.140625" style="81" customWidth="1"/>
    <col min="8" max="8" width="12.5703125" style="81" customWidth="1"/>
    <col min="9" max="9" width="10.42578125" style="81" customWidth="1"/>
    <col min="10" max="16384" width="9.140625" style="81"/>
  </cols>
  <sheetData>
    <row r="2" spans="1:9" ht="15.75" x14ac:dyDescent="0.25">
      <c r="C2" s="1" t="s">
        <v>0</v>
      </c>
    </row>
    <row r="3" spans="1:9" ht="15.75" x14ac:dyDescent="0.25">
      <c r="C3" s="1" t="s">
        <v>157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682.5</v>
      </c>
      <c r="D7" s="4"/>
      <c r="F7" s="4" t="s">
        <v>22</v>
      </c>
      <c r="G7" s="4">
        <v>6605</v>
      </c>
      <c r="H7" s="4">
        <v>7286</v>
      </c>
      <c r="I7" s="31"/>
    </row>
    <row r="8" spans="1:9" ht="15.75" x14ac:dyDescent="0.25">
      <c r="A8" s="29" t="s">
        <v>3</v>
      </c>
      <c r="B8" s="18">
        <v>150</v>
      </c>
      <c r="C8" s="5">
        <v>55.84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650.35</v>
      </c>
      <c r="D9" s="5">
        <v>69.680000000000007</v>
      </c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1196</v>
      </c>
      <c r="D12" s="5"/>
      <c r="F12" s="6" t="s">
        <v>27</v>
      </c>
      <c r="G12" s="81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>
        <v>80</v>
      </c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>
        <v>190</v>
      </c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30" t="s">
        <v>13</v>
      </c>
      <c r="B19" s="38"/>
      <c r="C19" s="39"/>
      <c r="D19" s="31"/>
      <c r="F19" s="5" t="s">
        <v>33</v>
      </c>
      <c r="G19" s="5">
        <v>-150</v>
      </c>
      <c r="H19" s="5"/>
      <c r="I19" s="31"/>
    </row>
    <row r="20" spans="1:9" ht="15" customHeight="1" x14ac:dyDescent="0.25">
      <c r="A20" s="29" t="s">
        <v>14</v>
      </c>
      <c r="B20" s="18">
        <v>750</v>
      </c>
      <c r="C20" s="5"/>
      <c r="D20" s="5"/>
      <c r="F20" s="40"/>
      <c r="G20" s="5"/>
      <c r="H20" s="5"/>
      <c r="I20" s="31"/>
    </row>
    <row r="21" spans="1:9" ht="15" customHeight="1" x14ac:dyDescent="0.25">
      <c r="A21" s="30" t="s">
        <v>15</v>
      </c>
      <c r="B21" s="18">
        <v>5497.48</v>
      </c>
      <c r="C21" s="5">
        <v>4935.96</v>
      </c>
      <c r="D21" s="5">
        <v>701.5</v>
      </c>
      <c r="F21" s="40" t="s">
        <v>124</v>
      </c>
      <c r="G21" s="5">
        <v>1016.67</v>
      </c>
      <c r="H21" s="5">
        <v>1016.67</v>
      </c>
      <c r="I21" s="31"/>
    </row>
    <row r="22" spans="1:9" ht="18" customHeight="1" x14ac:dyDescent="0.25">
      <c r="A22" s="29" t="s">
        <v>16</v>
      </c>
      <c r="B22" s="18">
        <v>163.80000000000001</v>
      </c>
      <c r="C22" s="5"/>
      <c r="D22" s="5"/>
      <c r="F22" s="26"/>
      <c r="G22" s="5"/>
      <c r="H22" s="5"/>
      <c r="I22" s="31"/>
    </row>
    <row r="23" spans="1:9" ht="15.75" x14ac:dyDescent="0.25">
      <c r="A23" s="29" t="s">
        <v>138</v>
      </c>
      <c r="B23" s="18">
        <v>151.19999999999999</v>
      </c>
      <c r="C23" s="5">
        <v>151.19999999999999</v>
      </c>
      <c r="D23" s="5">
        <v>25.2</v>
      </c>
      <c r="F23" s="26"/>
      <c r="G23" s="5"/>
      <c r="H23" s="5"/>
      <c r="I23" s="31"/>
    </row>
    <row r="24" spans="1:9" ht="16.5" thickBot="1" x14ac:dyDescent="0.3">
      <c r="A24" s="32" t="s">
        <v>17</v>
      </c>
      <c r="B24" s="18">
        <v>2000</v>
      </c>
      <c r="C24" s="5"/>
      <c r="D24" s="5"/>
      <c r="F24" s="26"/>
      <c r="G24" s="5"/>
      <c r="H24" s="51"/>
      <c r="I24" s="31"/>
    </row>
    <row r="25" spans="1:9" ht="16.5" thickBot="1" x14ac:dyDescent="0.3">
      <c r="A25" s="19" t="s">
        <v>18</v>
      </c>
      <c r="B25" s="37">
        <f>+SUM(B7:B24)</f>
        <v>15648.119999999999</v>
      </c>
      <c r="C25" s="37">
        <f>+SUM(C7:C24)</f>
        <v>7981.8499999999995</v>
      </c>
      <c r="D25" s="37">
        <f>+SUM(D7:D24)</f>
        <v>796.38000000000011</v>
      </c>
      <c r="F25" s="8" t="s">
        <v>37</v>
      </c>
      <c r="G25" s="9"/>
      <c r="I25" s="31"/>
    </row>
    <row r="26" spans="1:9" ht="16.5" thickBot="1" x14ac:dyDescent="0.3">
      <c r="A26" s="19"/>
      <c r="B26" s="58"/>
      <c r="C26" s="58"/>
      <c r="D26" s="58"/>
      <c r="F26" s="9"/>
      <c r="G26" s="34">
        <f>+SUM(G12:G25)</f>
        <v>11963.67</v>
      </c>
      <c r="H26" s="35">
        <f>SUM(H7:H25)</f>
        <v>8302.67</v>
      </c>
      <c r="I26" s="36">
        <f>SUM(I7:I25)</f>
        <v>0</v>
      </c>
    </row>
    <row r="27" spans="1:9" ht="15.75" x14ac:dyDescent="0.25">
      <c r="A27" s="19"/>
      <c r="B27" s="58"/>
      <c r="C27" s="58"/>
      <c r="D27" s="58"/>
    </row>
    <row r="28" spans="1:9" ht="15.75" x14ac:dyDescent="0.25">
      <c r="A28" s="19"/>
      <c r="B28" s="58"/>
      <c r="C28" s="58"/>
      <c r="D28" s="58"/>
    </row>
    <row r="30" spans="1:9" ht="15.75" x14ac:dyDescent="0.25">
      <c r="A30" s="89" t="s">
        <v>162</v>
      </c>
      <c r="B30" s="90"/>
    </row>
    <row r="31" spans="1:9" ht="15.75" x14ac:dyDescent="0.25">
      <c r="A31" s="19"/>
    </row>
    <row r="32" spans="1:9" ht="15.75" x14ac:dyDescent="0.25">
      <c r="A32" s="19" t="s">
        <v>38</v>
      </c>
      <c r="H32" s="16"/>
    </row>
    <row r="33" spans="1:10" ht="15.75" x14ac:dyDescent="0.25">
      <c r="A33" s="19" t="s">
        <v>203</v>
      </c>
      <c r="B33" s="12">
        <v>12921.73</v>
      </c>
    </row>
    <row r="34" spans="1:10" ht="16.5" thickBot="1" x14ac:dyDescent="0.3">
      <c r="A34" s="19" t="s">
        <v>39</v>
      </c>
      <c r="B34" s="35">
        <f>SUM(H7:H25)</f>
        <v>8302.67</v>
      </c>
      <c r="F34" s="21" t="s">
        <v>164</v>
      </c>
    </row>
    <row r="35" spans="1:10" ht="16.5" thickBot="1" x14ac:dyDescent="0.3">
      <c r="A35" s="19" t="s">
        <v>42</v>
      </c>
      <c r="B35" s="12">
        <f>+B33+B34</f>
        <v>21224.400000000001</v>
      </c>
      <c r="F35" s="10" t="s">
        <v>43</v>
      </c>
    </row>
    <row r="36" spans="1:10" ht="15.75" x14ac:dyDescent="0.25">
      <c r="A36" s="19" t="s">
        <v>40</v>
      </c>
      <c r="F36" s="7"/>
      <c r="G36" s="15"/>
      <c r="H36" s="15"/>
      <c r="I36" s="15"/>
      <c r="J36" s="15"/>
    </row>
    <row r="37" spans="1:10" ht="15.75" x14ac:dyDescent="0.25">
      <c r="A37" s="19" t="s">
        <v>41</v>
      </c>
      <c r="B37" s="37">
        <f>+SUM(C7:C24)</f>
        <v>7981.8499999999995</v>
      </c>
      <c r="F37" s="22" t="s">
        <v>44</v>
      </c>
      <c r="G37" s="14" t="s">
        <v>48</v>
      </c>
      <c r="H37" s="14" t="s">
        <v>50</v>
      </c>
      <c r="I37" s="14" t="s">
        <v>51</v>
      </c>
      <c r="J37" s="14" t="s">
        <v>52</v>
      </c>
    </row>
    <row r="38" spans="1:10" ht="15.75" x14ac:dyDescent="0.25">
      <c r="A38" s="19" t="s">
        <v>163</v>
      </c>
      <c r="B38" s="13">
        <f>SUM(B35-B37)</f>
        <v>13242.550000000003</v>
      </c>
      <c r="F38" s="8"/>
      <c r="G38" s="14" t="s">
        <v>49</v>
      </c>
      <c r="H38" s="14" t="s">
        <v>49</v>
      </c>
      <c r="I38" s="14" t="s">
        <v>49</v>
      </c>
      <c r="J38" s="14" t="s">
        <v>49</v>
      </c>
    </row>
    <row r="39" spans="1:10" ht="15.75" x14ac:dyDescent="0.25">
      <c r="A39" s="19"/>
      <c r="F39" s="8" t="s">
        <v>45</v>
      </c>
      <c r="G39" s="8"/>
      <c r="H39" s="8"/>
      <c r="I39" s="8"/>
      <c r="J39" s="8"/>
    </row>
    <row r="40" spans="1:10" x14ac:dyDescent="0.25">
      <c r="F40" s="8" t="s">
        <v>46</v>
      </c>
      <c r="G40" s="8"/>
      <c r="H40" s="8"/>
      <c r="I40" s="8"/>
      <c r="J40" s="8"/>
    </row>
    <row r="41" spans="1:10" x14ac:dyDescent="0.25">
      <c r="F41" s="8"/>
      <c r="H41" s="8"/>
      <c r="I41" s="8"/>
      <c r="J41" s="8"/>
    </row>
    <row r="42" spans="1:10" x14ac:dyDescent="0.25">
      <c r="F42" s="8" t="s">
        <v>53</v>
      </c>
      <c r="G42" s="81">
        <v>6777.32</v>
      </c>
      <c r="H42" s="8"/>
      <c r="I42" s="8"/>
      <c r="J42" s="8">
        <v>6777.32</v>
      </c>
    </row>
    <row r="43" spans="1:10" ht="15.75" thickBot="1" x14ac:dyDescent="0.3">
      <c r="F43" s="2" t="s">
        <v>47</v>
      </c>
      <c r="G43" s="2">
        <v>12921.73</v>
      </c>
      <c r="H43" s="37">
        <f>-C25</f>
        <v>-7981.8499999999995</v>
      </c>
      <c r="I43" s="2">
        <f>+SUM(H7:H25)</f>
        <v>8302.67</v>
      </c>
      <c r="J43" s="2">
        <f>SUM(G43:I43)</f>
        <v>13242.55</v>
      </c>
    </row>
    <row r="44" spans="1:10" ht="15.75" thickBot="1" x14ac:dyDescent="0.3">
      <c r="G44" s="2">
        <f>+SUM(G39:G43)</f>
        <v>19699.05</v>
      </c>
      <c r="H44" s="2">
        <f>+SUM(H39:H43)</f>
        <v>-7981.8499999999995</v>
      </c>
      <c r="I44" s="2">
        <f>+SUM(H7:H25)</f>
        <v>8302.67</v>
      </c>
      <c r="J44" s="41">
        <f>+SUM(J39:J43)</f>
        <v>20019.87</v>
      </c>
    </row>
  </sheetData>
  <mergeCells count="1">
    <mergeCell ref="A30:B30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1C8D9-0ABA-4013-9C27-E9BECC2D6973}">
  <sheetPr>
    <pageSetUpPr fitToPage="1"/>
  </sheetPr>
  <dimension ref="A2:J44"/>
  <sheetViews>
    <sheetView topLeftCell="A33" workbookViewId="0">
      <selection activeCell="A34" sqref="A34"/>
    </sheetView>
  </sheetViews>
  <sheetFormatPr defaultRowHeight="15" x14ac:dyDescent="0.25"/>
  <cols>
    <col min="1" max="1" width="43.140625" style="20" customWidth="1"/>
    <col min="2" max="2" width="12" style="82" customWidth="1"/>
    <col min="3" max="4" width="10.7109375" style="82" customWidth="1"/>
    <col min="5" max="5" width="9.140625" style="82"/>
    <col min="6" max="6" width="44.85546875" style="20" customWidth="1"/>
    <col min="7" max="7" width="12.140625" style="82" customWidth="1"/>
    <col min="8" max="8" width="12.5703125" style="82" customWidth="1"/>
    <col min="9" max="9" width="10.42578125" style="82" customWidth="1"/>
    <col min="10" max="16384" width="9.140625" style="82"/>
  </cols>
  <sheetData>
    <row r="2" spans="1:9" ht="15.75" x14ac:dyDescent="0.25">
      <c r="C2" s="1" t="s">
        <v>0</v>
      </c>
    </row>
    <row r="3" spans="1:9" ht="15.75" x14ac:dyDescent="0.25">
      <c r="C3" s="1" t="s">
        <v>165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910</v>
      </c>
      <c r="D7" s="4"/>
      <c r="F7" s="4" t="s">
        <v>22</v>
      </c>
      <c r="G7" s="4">
        <v>6605</v>
      </c>
      <c r="H7" s="4">
        <v>7286</v>
      </c>
      <c r="I7" s="31"/>
    </row>
    <row r="8" spans="1:9" ht="15.75" x14ac:dyDescent="0.25">
      <c r="A8" s="29" t="s">
        <v>3</v>
      </c>
      <c r="B8" s="18">
        <v>150</v>
      </c>
      <c r="C8" s="5">
        <v>115.83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650.35</v>
      </c>
      <c r="D9" s="5">
        <v>69.680000000000007</v>
      </c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1196</v>
      </c>
      <c r="D12" s="5"/>
      <c r="F12" s="6" t="s">
        <v>27</v>
      </c>
      <c r="G12" s="82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>
        <v>80</v>
      </c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>
        <v>190</v>
      </c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30" t="s">
        <v>13</v>
      </c>
      <c r="B19" s="38"/>
      <c r="C19" s="39"/>
      <c r="D19" s="31"/>
      <c r="F19" s="5" t="s">
        <v>33</v>
      </c>
      <c r="G19" s="5">
        <v>-150</v>
      </c>
      <c r="H19" s="5"/>
      <c r="I19" s="31"/>
    </row>
    <row r="20" spans="1:9" ht="15" customHeight="1" x14ac:dyDescent="0.25">
      <c r="A20" s="29" t="s">
        <v>14</v>
      </c>
      <c r="B20" s="18">
        <v>750</v>
      </c>
      <c r="C20" s="5"/>
      <c r="D20" s="5"/>
      <c r="F20" s="40"/>
      <c r="G20" s="5"/>
      <c r="H20" s="5"/>
      <c r="I20" s="31"/>
    </row>
    <row r="21" spans="1:9" ht="15" customHeight="1" x14ac:dyDescent="0.25">
      <c r="A21" s="30" t="s">
        <v>15</v>
      </c>
      <c r="B21" s="18">
        <v>5497.48</v>
      </c>
      <c r="C21" s="5">
        <v>4935.96</v>
      </c>
      <c r="D21" s="5">
        <v>701.5</v>
      </c>
      <c r="F21" s="40" t="s">
        <v>124</v>
      </c>
      <c r="G21" s="5">
        <v>1016.67</v>
      </c>
      <c r="H21" s="5">
        <v>1016.67</v>
      </c>
      <c r="I21" s="31"/>
    </row>
    <row r="22" spans="1:9" ht="18" customHeight="1" x14ac:dyDescent="0.25">
      <c r="A22" s="29" t="s">
        <v>16</v>
      </c>
      <c r="B22" s="18">
        <v>163.80000000000001</v>
      </c>
      <c r="C22" s="5"/>
      <c r="D22" s="5"/>
      <c r="F22" s="26"/>
      <c r="G22" s="5"/>
      <c r="H22" s="5"/>
      <c r="I22" s="31"/>
    </row>
    <row r="23" spans="1:9" ht="15.75" x14ac:dyDescent="0.25">
      <c r="A23" s="29" t="s">
        <v>138</v>
      </c>
      <c r="B23" s="18">
        <v>151.19999999999999</v>
      </c>
      <c r="C23" s="5">
        <v>151.19999999999999</v>
      </c>
      <c r="D23" s="5">
        <v>25.2</v>
      </c>
      <c r="F23" s="26"/>
      <c r="G23" s="5"/>
      <c r="H23" s="5"/>
      <c r="I23" s="31"/>
    </row>
    <row r="24" spans="1:9" ht="16.5" thickBot="1" x14ac:dyDescent="0.3">
      <c r="A24" s="32" t="s">
        <v>17</v>
      </c>
      <c r="B24" s="18">
        <v>2000</v>
      </c>
      <c r="C24" s="5"/>
      <c r="D24" s="5"/>
      <c r="F24" s="26"/>
      <c r="G24" s="5"/>
      <c r="H24" s="51"/>
      <c r="I24" s="31"/>
    </row>
    <row r="25" spans="1:9" ht="16.5" thickBot="1" x14ac:dyDescent="0.3">
      <c r="A25" s="19" t="s">
        <v>18</v>
      </c>
      <c r="B25" s="37">
        <f>+SUM(B7:B24)</f>
        <v>15648.119999999999</v>
      </c>
      <c r="C25" s="37">
        <f>+SUM(C7:C24)</f>
        <v>8269.34</v>
      </c>
      <c r="D25" s="37">
        <f>+SUM(D7:D24)</f>
        <v>796.38000000000011</v>
      </c>
      <c r="F25" s="8" t="s">
        <v>37</v>
      </c>
      <c r="G25" s="9"/>
      <c r="I25" s="31"/>
    </row>
    <row r="26" spans="1:9" ht="16.5" thickBot="1" x14ac:dyDescent="0.3">
      <c r="A26" s="19"/>
      <c r="B26" s="58"/>
      <c r="C26" s="58"/>
      <c r="D26" s="58"/>
      <c r="F26" s="9"/>
      <c r="G26" s="34">
        <f>+SUM(G12:G25)</f>
        <v>11963.67</v>
      </c>
      <c r="H26" s="35">
        <f>SUM(H7:H25)</f>
        <v>8302.67</v>
      </c>
      <c r="I26" s="36">
        <f>SUM(I7:I25)</f>
        <v>0</v>
      </c>
    </row>
    <row r="27" spans="1:9" ht="15.75" x14ac:dyDescent="0.25">
      <c r="A27" s="19"/>
      <c r="B27" s="58"/>
      <c r="C27" s="58"/>
      <c r="D27" s="58"/>
    </row>
    <row r="28" spans="1:9" ht="15.75" x14ac:dyDescent="0.25">
      <c r="A28" s="19"/>
      <c r="B28" s="58"/>
      <c r="C28" s="58"/>
      <c r="D28" s="58"/>
    </row>
    <row r="30" spans="1:9" ht="15.75" x14ac:dyDescent="0.25">
      <c r="A30" s="89" t="s">
        <v>166</v>
      </c>
      <c r="B30" s="90"/>
    </row>
    <row r="31" spans="1:9" ht="15.75" x14ac:dyDescent="0.25">
      <c r="A31" s="19"/>
    </row>
    <row r="32" spans="1:9" ht="15.75" x14ac:dyDescent="0.25">
      <c r="A32" s="19" t="s">
        <v>38</v>
      </c>
      <c r="H32" s="16"/>
    </row>
    <row r="33" spans="1:10" ht="15.75" x14ac:dyDescent="0.25">
      <c r="A33" s="19" t="s">
        <v>203</v>
      </c>
      <c r="B33" s="12">
        <v>12921.73</v>
      </c>
    </row>
    <row r="34" spans="1:10" ht="16.5" thickBot="1" x14ac:dyDescent="0.3">
      <c r="A34" s="19" t="s">
        <v>39</v>
      </c>
      <c r="B34" s="35">
        <f>SUM(H7:H25)</f>
        <v>8302.67</v>
      </c>
      <c r="F34" s="21" t="s">
        <v>167</v>
      </c>
    </row>
    <row r="35" spans="1:10" ht="16.5" thickBot="1" x14ac:dyDescent="0.3">
      <c r="A35" s="19" t="s">
        <v>42</v>
      </c>
      <c r="B35" s="12">
        <f>+B33+B34</f>
        <v>21224.400000000001</v>
      </c>
      <c r="F35" s="10" t="s">
        <v>43</v>
      </c>
    </row>
    <row r="36" spans="1:10" ht="15.75" x14ac:dyDescent="0.25">
      <c r="A36" s="19" t="s">
        <v>40</v>
      </c>
      <c r="F36" s="7"/>
      <c r="G36" s="15"/>
      <c r="H36" s="15"/>
      <c r="I36" s="15"/>
      <c r="J36" s="15"/>
    </row>
    <row r="37" spans="1:10" ht="15.75" x14ac:dyDescent="0.25">
      <c r="A37" s="19" t="s">
        <v>41</v>
      </c>
      <c r="B37" s="37">
        <f>+SUM(C7:C24)</f>
        <v>8269.34</v>
      </c>
      <c r="F37" s="22" t="s">
        <v>44</v>
      </c>
      <c r="G37" s="14" t="s">
        <v>48</v>
      </c>
      <c r="H37" s="14" t="s">
        <v>50</v>
      </c>
      <c r="I37" s="14" t="s">
        <v>51</v>
      </c>
      <c r="J37" s="14" t="s">
        <v>52</v>
      </c>
    </row>
    <row r="38" spans="1:10" ht="15.75" x14ac:dyDescent="0.25">
      <c r="A38" s="19" t="s">
        <v>163</v>
      </c>
      <c r="B38" s="13">
        <f>SUM(B35-B37)</f>
        <v>12955.060000000001</v>
      </c>
      <c r="F38" s="8"/>
      <c r="G38" s="14" t="s">
        <v>49</v>
      </c>
      <c r="H38" s="14" t="s">
        <v>49</v>
      </c>
      <c r="I38" s="14" t="s">
        <v>49</v>
      </c>
      <c r="J38" s="14" t="s">
        <v>49</v>
      </c>
    </row>
    <row r="39" spans="1:10" ht="15.75" x14ac:dyDescent="0.25">
      <c r="A39" s="19"/>
      <c r="F39" s="8" t="s">
        <v>45</v>
      </c>
      <c r="G39" s="8"/>
      <c r="H39" s="8"/>
      <c r="I39" s="8"/>
      <c r="J39" s="8"/>
    </row>
    <row r="40" spans="1:10" x14ac:dyDescent="0.25">
      <c r="F40" s="8" t="s">
        <v>46</v>
      </c>
      <c r="G40" s="8"/>
      <c r="H40" s="8"/>
      <c r="I40" s="8"/>
      <c r="J40" s="8"/>
    </row>
    <row r="41" spans="1:10" x14ac:dyDescent="0.25">
      <c r="F41" s="8"/>
      <c r="H41" s="8"/>
      <c r="I41" s="8"/>
      <c r="J41" s="8"/>
    </row>
    <row r="42" spans="1:10" x14ac:dyDescent="0.25">
      <c r="F42" s="8" t="s">
        <v>53</v>
      </c>
      <c r="G42" s="82">
        <v>6777.32</v>
      </c>
      <c r="H42" s="8"/>
      <c r="I42" s="8"/>
      <c r="J42" s="8">
        <v>6777.32</v>
      </c>
    </row>
    <row r="43" spans="1:10" ht="15.75" thickBot="1" x14ac:dyDescent="0.3">
      <c r="F43" s="2" t="s">
        <v>47</v>
      </c>
      <c r="G43" s="2">
        <v>12921.73</v>
      </c>
      <c r="H43" s="37">
        <f>-C25</f>
        <v>-8269.34</v>
      </c>
      <c r="I43" s="2">
        <f>+SUM(H7:H25)</f>
        <v>8302.67</v>
      </c>
      <c r="J43" s="2">
        <f>SUM(G43:I43)</f>
        <v>12955.06</v>
      </c>
    </row>
    <row r="44" spans="1:10" ht="15.75" thickBot="1" x14ac:dyDescent="0.3">
      <c r="G44" s="2">
        <f>+SUM(G39:G43)</f>
        <v>19699.05</v>
      </c>
      <c r="H44" s="2">
        <f>+SUM(H39:H43)</f>
        <v>-8269.34</v>
      </c>
      <c r="I44" s="2">
        <f>+SUM(H7:H25)</f>
        <v>8302.67</v>
      </c>
      <c r="J44" s="41">
        <f>+SUM(J39:J43)</f>
        <v>19732.379999999997</v>
      </c>
    </row>
  </sheetData>
  <mergeCells count="1">
    <mergeCell ref="A30:B30"/>
  </mergeCells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E0A7D-1222-4199-9378-B44FA3149B3B}">
  <sheetPr>
    <pageSetUpPr fitToPage="1"/>
  </sheetPr>
  <dimension ref="A2:J45"/>
  <sheetViews>
    <sheetView topLeftCell="A29" workbookViewId="0">
      <selection activeCell="A35" sqref="A35"/>
    </sheetView>
  </sheetViews>
  <sheetFormatPr defaultRowHeight="15" x14ac:dyDescent="0.25"/>
  <cols>
    <col min="1" max="1" width="43.140625" style="20" customWidth="1"/>
    <col min="2" max="2" width="12" style="82" customWidth="1"/>
    <col min="3" max="4" width="10.7109375" style="82" customWidth="1"/>
    <col min="5" max="5" width="9.140625" style="82"/>
    <col min="6" max="6" width="44.85546875" style="20" customWidth="1"/>
    <col min="7" max="7" width="12.140625" style="82" customWidth="1"/>
    <col min="8" max="8" width="12.5703125" style="82" customWidth="1"/>
    <col min="9" max="9" width="10.42578125" style="82" customWidth="1"/>
    <col min="10" max="16384" width="9.140625" style="82"/>
  </cols>
  <sheetData>
    <row r="2" spans="1:9" ht="15.75" x14ac:dyDescent="0.25">
      <c r="C2" s="1" t="s">
        <v>0</v>
      </c>
    </row>
    <row r="3" spans="1:9" ht="15.75" x14ac:dyDescent="0.25">
      <c r="C3" s="1" t="s">
        <v>168</v>
      </c>
    </row>
    <row r="4" spans="1:9" ht="15.75" thickBot="1" x14ac:dyDescent="0.3"/>
    <row r="5" spans="1:9" ht="15.75" x14ac:dyDescent="0.25">
      <c r="A5" s="23" t="s">
        <v>1</v>
      </c>
      <c r="B5" s="24" t="s">
        <v>19</v>
      </c>
      <c r="C5" s="24" t="s">
        <v>20</v>
      </c>
      <c r="D5" s="25"/>
      <c r="F5" s="23" t="s">
        <v>21</v>
      </c>
      <c r="G5" s="33" t="s">
        <v>34</v>
      </c>
      <c r="H5" s="11" t="s">
        <v>35</v>
      </c>
      <c r="I5" s="25"/>
    </row>
    <row r="6" spans="1:9" ht="16.5" thickBot="1" x14ac:dyDescent="0.3">
      <c r="A6" s="26"/>
      <c r="B6" s="27" t="s">
        <v>122</v>
      </c>
      <c r="C6" s="27" t="s">
        <v>123</v>
      </c>
      <c r="D6" s="28" t="s">
        <v>17</v>
      </c>
      <c r="F6" s="26"/>
      <c r="G6" s="27" t="s">
        <v>123</v>
      </c>
      <c r="H6" s="3" t="s">
        <v>123</v>
      </c>
      <c r="I6" s="28" t="s">
        <v>17</v>
      </c>
    </row>
    <row r="7" spans="1:9" ht="15.75" x14ac:dyDescent="0.25">
      <c r="A7" s="29" t="s">
        <v>2</v>
      </c>
      <c r="B7" s="17">
        <v>1365</v>
      </c>
      <c r="C7" s="4">
        <v>910</v>
      </c>
      <c r="D7" s="4"/>
      <c r="F7" s="4" t="s">
        <v>22</v>
      </c>
      <c r="G7" s="4">
        <v>6605</v>
      </c>
      <c r="H7" s="4">
        <v>7286</v>
      </c>
      <c r="I7" s="31"/>
    </row>
    <row r="8" spans="1:9" ht="15.75" x14ac:dyDescent="0.25">
      <c r="A8" s="29" t="s">
        <v>3</v>
      </c>
      <c r="B8" s="18">
        <v>150</v>
      </c>
      <c r="C8" s="5">
        <v>115.83</v>
      </c>
      <c r="D8" s="5"/>
      <c r="F8" s="6" t="s">
        <v>23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650.35</v>
      </c>
      <c r="D9" s="5">
        <v>69.680000000000007</v>
      </c>
      <c r="F9" s="5" t="s">
        <v>24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25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>
        <v>40</v>
      </c>
      <c r="D11" s="5"/>
      <c r="F11" s="5" t="s">
        <v>26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1196</v>
      </c>
      <c r="D12" s="5"/>
      <c r="F12" s="6" t="s">
        <v>27</v>
      </c>
      <c r="G12" s="82">
        <f>+SUM(G7:G11)</f>
        <v>9922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28</v>
      </c>
      <c r="G14" s="5"/>
      <c r="I14" s="31"/>
    </row>
    <row r="15" spans="1:9" ht="15.75" x14ac:dyDescent="0.25">
      <c r="A15" s="29" t="s">
        <v>10</v>
      </c>
      <c r="B15" s="18">
        <v>350</v>
      </c>
      <c r="C15" s="5"/>
      <c r="D15" s="5"/>
      <c r="F15" s="5" t="s">
        <v>29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>
        <v>80</v>
      </c>
      <c r="D16" s="5"/>
      <c r="F16" s="5" t="s">
        <v>30</v>
      </c>
      <c r="G16" s="5">
        <v>600</v>
      </c>
      <c r="H16" s="5"/>
      <c r="I16" s="31"/>
    </row>
    <row r="17" spans="1:9" ht="17.25" customHeight="1" x14ac:dyDescent="0.25">
      <c r="A17" s="29" t="s">
        <v>36</v>
      </c>
      <c r="B17" s="18">
        <v>190</v>
      </c>
      <c r="C17" s="5">
        <v>190</v>
      </c>
      <c r="D17" s="5"/>
      <c r="F17" s="5" t="s">
        <v>31</v>
      </c>
      <c r="G17" s="5">
        <v>200</v>
      </c>
      <c r="H17" s="5"/>
      <c r="I17" s="31"/>
    </row>
    <row r="18" spans="1:9" ht="15.75" x14ac:dyDescent="0.25">
      <c r="A18" s="29" t="s">
        <v>12</v>
      </c>
      <c r="B18" s="18">
        <v>100</v>
      </c>
      <c r="C18" s="5"/>
      <c r="D18" s="5"/>
      <c r="F18" s="5" t="s">
        <v>32</v>
      </c>
      <c r="G18" s="5">
        <v>150</v>
      </c>
      <c r="H18" s="5"/>
      <c r="I18" s="31"/>
    </row>
    <row r="19" spans="1:9" ht="19.5" customHeight="1" x14ac:dyDescent="0.25">
      <c r="A19" s="30" t="s">
        <v>13</v>
      </c>
      <c r="B19" s="38"/>
      <c r="C19" s="39"/>
      <c r="D19" s="31"/>
      <c r="F19" s="5" t="s">
        <v>33</v>
      </c>
      <c r="G19" s="5">
        <v>-150</v>
      </c>
      <c r="H19" s="5"/>
      <c r="I19" s="31"/>
    </row>
    <row r="20" spans="1:9" ht="15" customHeight="1" x14ac:dyDescent="0.25">
      <c r="A20" s="29" t="s">
        <v>14</v>
      </c>
      <c r="B20" s="18">
        <v>750</v>
      </c>
      <c r="C20" s="5"/>
      <c r="D20" s="5"/>
      <c r="F20" s="40"/>
      <c r="G20" s="5"/>
      <c r="H20" s="5"/>
      <c r="I20" s="31"/>
    </row>
    <row r="21" spans="1:9" ht="15" customHeight="1" x14ac:dyDescent="0.25">
      <c r="A21" s="30" t="s">
        <v>15</v>
      </c>
      <c r="B21" s="18">
        <v>5497.48</v>
      </c>
      <c r="C21" s="5">
        <v>4935.96</v>
      </c>
      <c r="D21" s="5">
        <v>701.5</v>
      </c>
      <c r="F21" s="40" t="s">
        <v>124</v>
      </c>
      <c r="G21" s="5">
        <v>1016.67</v>
      </c>
      <c r="H21" s="5">
        <v>1016.67</v>
      </c>
      <c r="I21" s="31"/>
    </row>
    <row r="22" spans="1:9" ht="15" customHeight="1" x14ac:dyDescent="0.25">
      <c r="A22" s="30" t="s">
        <v>171</v>
      </c>
      <c r="B22" s="18">
        <v>1000</v>
      </c>
      <c r="C22" s="5">
        <v>154</v>
      </c>
      <c r="D22" s="5">
        <v>19</v>
      </c>
      <c r="F22" s="40"/>
      <c r="G22" s="5"/>
      <c r="H22" s="5"/>
      <c r="I22" s="31"/>
    </row>
    <row r="23" spans="1:9" ht="18" customHeight="1" x14ac:dyDescent="0.25">
      <c r="A23" s="29" t="s">
        <v>16</v>
      </c>
      <c r="B23" s="18">
        <v>163.80000000000001</v>
      </c>
      <c r="C23" s="5"/>
      <c r="D23" s="5"/>
      <c r="F23" s="26"/>
      <c r="G23" s="5"/>
      <c r="H23" s="5"/>
      <c r="I23" s="31"/>
    </row>
    <row r="24" spans="1:9" ht="15.75" x14ac:dyDescent="0.25">
      <c r="A24" s="29" t="s">
        <v>138</v>
      </c>
      <c r="B24" s="18">
        <v>151.19999999999999</v>
      </c>
      <c r="C24" s="5">
        <v>151.19999999999999</v>
      </c>
      <c r="D24" s="5">
        <v>25.2</v>
      </c>
      <c r="F24" s="26"/>
      <c r="G24" s="5"/>
      <c r="H24" s="5"/>
      <c r="I24" s="31"/>
    </row>
    <row r="25" spans="1:9" ht="16.5" thickBot="1" x14ac:dyDescent="0.3">
      <c r="A25" s="32" t="s">
        <v>17</v>
      </c>
      <c r="B25" s="18">
        <v>2000</v>
      </c>
      <c r="C25" s="5"/>
      <c r="D25" s="5"/>
      <c r="F25" s="26"/>
      <c r="G25" s="5"/>
      <c r="H25" s="51"/>
      <c r="I25" s="31"/>
    </row>
    <row r="26" spans="1:9" ht="16.5" thickBot="1" x14ac:dyDescent="0.3">
      <c r="A26" s="19" t="s">
        <v>18</v>
      </c>
      <c r="B26" s="37">
        <f>+SUM(B7:B25)</f>
        <v>16648.12</v>
      </c>
      <c r="C26" s="37">
        <f>+SUM(C7:C25)</f>
        <v>8423.34</v>
      </c>
      <c r="D26" s="37">
        <f>+SUM(D7:D25)</f>
        <v>815.38000000000011</v>
      </c>
      <c r="F26" s="8" t="s">
        <v>37</v>
      </c>
      <c r="G26" s="9"/>
      <c r="I26" s="31"/>
    </row>
    <row r="27" spans="1:9" ht="16.5" thickBot="1" x14ac:dyDescent="0.3">
      <c r="A27" s="19"/>
      <c r="B27" s="58"/>
      <c r="C27" s="58"/>
      <c r="D27" s="58"/>
      <c r="F27" s="9"/>
      <c r="G27" s="34">
        <f>+SUM(G12:G26)</f>
        <v>11963.67</v>
      </c>
      <c r="H27" s="35">
        <f>SUM(H7:H26)</f>
        <v>8302.67</v>
      </c>
      <c r="I27" s="36">
        <f>SUM(I7:I26)</f>
        <v>0</v>
      </c>
    </row>
    <row r="28" spans="1:9" ht="15.75" x14ac:dyDescent="0.25">
      <c r="A28" s="19"/>
      <c r="B28" s="58"/>
      <c r="C28" s="58"/>
      <c r="D28" s="58"/>
    </row>
    <row r="29" spans="1:9" ht="15.75" x14ac:dyDescent="0.25">
      <c r="A29" s="19"/>
      <c r="B29" s="58"/>
      <c r="C29" s="58"/>
      <c r="D29" s="58"/>
    </row>
    <row r="31" spans="1:9" ht="15.75" x14ac:dyDescent="0.25">
      <c r="A31" s="89" t="s">
        <v>169</v>
      </c>
      <c r="B31" s="90"/>
    </row>
    <row r="32" spans="1:9" ht="15.75" x14ac:dyDescent="0.25">
      <c r="A32" s="19"/>
    </row>
    <row r="33" spans="1:10" ht="15.75" x14ac:dyDescent="0.25">
      <c r="A33" s="19" t="s">
        <v>38</v>
      </c>
      <c r="H33" s="16"/>
    </row>
    <row r="34" spans="1:10" ht="15.75" x14ac:dyDescent="0.25">
      <c r="A34" s="19" t="s">
        <v>203</v>
      </c>
      <c r="B34" s="12">
        <v>12921.73</v>
      </c>
    </row>
    <row r="35" spans="1:10" ht="16.5" thickBot="1" x14ac:dyDescent="0.3">
      <c r="A35" s="19" t="s">
        <v>39</v>
      </c>
      <c r="B35" s="35">
        <f>SUM(H7:H26)</f>
        <v>8302.67</v>
      </c>
      <c r="F35" s="21" t="s">
        <v>170</v>
      </c>
    </row>
    <row r="36" spans="1:10" ht="16.5" thickBot="1" x14ac:dyDescent="0.3">
      <c r="A36" s="19" t="s">
        <v>42</v>
      </c>
      <c r="B36" s="12">
        <f>+B34+B35</f>
        <v>21224.400000000001</v>
      </c>
      <c r="F36" s="10" t="s">
        <v>43</v>
      </c>
    </row>
    <row r="37" spans="1:10" ht="15.75" x14ac:dyDescent="0.25">
      <c r="A37" s="19" t="s">
        <v>40</v>
      </c>
      <c r="F37" s="7"/>
      <c r="G37" s="15"/>
      <c r="H37" s="15"/>
      <c r="I37" s="15"/>
      <c r="J37" s="15"/>
    </row>
    <row r="38" spans="1:10" ht="15.75" x14ac:dyDescent="0.25">
      <c r="A38" s="19" t="s">
        <v>41</v>
      </c>
      <c r="B38" s="37">
        <f>+SUM(C7:C25)</f>
        <v>8423.34</v>
      </c>
      <c r="F38" s="22" t="s">
        <v>44</v>
      </c>
      <c r="G38" s="14" t="s">
        <v>48</v>
      </c>
      <c r="H38" s="14" t="s">
        <v>50</v>
      </c>
      <c r="I38" s="14" t="s">
        <v>51</v>
      </c>
      <c r="J38" s="14" t="s">
        <v>52</v>
      </c>
    </row>
    <row r="39" spans="1:10" ht="15.75" x14ac:dyDescent="0.25">
      <c r="A39" s="19" t="s">
        <v>163</v>
      </c>
      <c r="B39" s="13">
        <f>SUM(B36-B38)</f>
        <v>12801.060000000001</v>
      </c>
      <c r="F39" s="8"/>
      <c r="G39" s="14" t="s">
        <v>49</v>
      </c>
      <c r="H39" s="14" t="s">
        <v>49</v>
      </c>
      <c r="I39" s="14" t="s">
        <v>49</v>
      </c>
      <c r="J39" s="14" t="s">
        <v>49</v>
      </c>
    </row>
    <row r="40" spans="1:10" ht="15.75" x14ac:dyDescent="0.25">
      <c r="A40" s="19"/>
      <c r="F40" s="8" t="s">
        <v>45</v>
      </c>
      <c r="G40" s="8"/>
      <c r="H40" s="8"/>
      <c r="I40" s="8"/>
      <c r="J40" s="8"/>
    </row>
    <row r="41" spans="1:10" x14ac:dyDescent="0.25">
      <c r="F41" s="8" t="s">
        <v>46</v>
      </c>
      <c r="G41" s="8"/>
      <c r="H41" s="8"/>
      <c r="I41" s="8"/>
      <c r="J41" s="8"/>
    </row>
    <row r="42" spans="1:10" x14ac:dyDescent="0.25">
      <c r="F42" s="8"/>
      <c r="H42" s="8"/>
      <c r="I42" s="8"/>
      <c r="J42" s="8"/>
    </row>
    <row r="43" spans="1:10" x14ac:dyDescent="0.25">
      <c r="F43" s="8" t="s">
        <v>53</v>
      </c>
      <c r="G43" s="82">
        <v>6777.32</v>
      </c>
      <c r="H43" s="8"/>
      <c r="I43" s="8"/>
      <c r="J43" s="8">
        <v>6777.32</v>
      </c>
    </row>
    <row r="44" spans="1:10" ht="15.75" thickBot="1" x14ac:dyDescent="0.3">
      <c r="F44" s="2" t="s">
        <v>47</v>
      </c>
      <c r="G44" s="2">
        <v>12921.73</v>
      </c>
      <c r="H44" s="37">
        <f>-C26</f>
        <v>-8423.34</v>
      </c>
      <c r="I44" s="2">
        <f>+SUM(H7:H26)</f>
        <v>8302.67</v>
      </c>
      <c r="J44" s="2">
        <f>SUM(G44:I44)</f>
        <v>12801.06</v>
      </c>
    </row>
    <row r="45" spans="1:10" ht="15.75" thickBot="1" x14ac:dyDescent="0.3">
      <c r="G45" s="2">
        <f>+SUM(G40:G44)</f>
        <v>19699.05</v>
      </c>
      <c r="H45" s="2">
        <f>+SUM(H40:H44)</f>
        <v>-8423.34</v>
      </c>
      <c r="I45" s="2">
        <f>+SUM(H7:H26)</f>
        <v>8302.67</v>
      </c>
      <c r="J45" s="41">
        <f>+SUM(J40:J44)</f>
        <v>19578.379999999997</v>
      </c>
    </row>
  </sheetData>
  <mergeCells count="1">
    <mergeCell ref="A31:B3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April 2019</vt:lpstr>
      <vt:lpstr>May 2019</vt:lpstr>
      <vt:lpstr>June 2019</vt:lpstr>
      <vt:lpstr>July 2019</vt:lpstr>
      <vt:lpstr>August 2019</vt:lpstr>
      <vt:lpstr>September 2019</vt:lpstr>
      <vt:lpstr>October 2019</vt:lpstr>
      <vt:lpstr>November 2019</vt:lpstr>
      <vt:lpstr>December 2019</vt:lpstr>
      <vt:lpstr>January 2020</vt:lpstr>
      <vt:lpstr>February 2020</vt:lpstr>
      <vt:lpstr>March 2020</vt:lpstr>
      <vt:lpstr>Financial Year 2019-20</vt:lpstr>
      <vt:lpstr>VAT Reclaim 19-20</vt:lpstr>
      <vt:lpstr>'Financial Year 2019-20'!Print_Area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Kirsty Shaw</cp:lastModifiedBy>
  <cp:lastPrinted>2020-04-17T10:39:00Z</cp:lastPrinted>
  <dcterms:created xsi:type="dcterms:W3CDTF">2018-07-01T19:02:38Z</dcterms:created>
  <dcterms:modified xsi:type="dcterms:W3CDTF">2020-11-01T18:19:23Z</dcterms:modified>
</cp:coreProperties>
</file>