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ootton St Lawrence Parish Council 2017 to present\Financial Statements\"/>
    </mc:Choice>
  </mc:AlternateContent>
  <xr:revisionPtr revIDLastSave="0" documentId="13_ncr:1_{4A8CA1AC-E4A8-4577-85B0-365CC6C279BA}" xr6:coauthVersionLast="46" xr6:coauthVersionMax="46" xr10:uidLastSave="{00000000-0000-0000-0000-000000000000}"/>
  <bookViews>
    <workbookView xWindow="-120" yWindow="-120" windowWidth="20730" windowHeight="11160" firstSheet="8" activeTab="12" xr2:uid="{00000000-000D-0000-FFFF-FFFF00000000}"/>
  </bookViews>
  <sheets>
    <sheet name="April 2020" sheetId="30" r:id="rId1"/>
    <sheet name="May 2020" sheetId="31" r:id="rId2"/>
    <sheet name="June 2020" sheetId="32" r:id="rId3"/>
    <sheet name="July 2020" sheetId="33" r:id="rId4"/>
    <sheet name="August 2020" sheetId="34" r:id="rId5"/>
    <sheet name="September 2020" sheetId="35" r:id="rId6"/>
    <sheet name="October 2020" sheetId="36" r:id="rId7"/>
    <sheet name="November 2020" sheetId="37" r:id="rId8"/>
    <sheet name="December 2020" sheetId="38" r:id="rId9"/>
    <sheet name="January 2021" sheetId="39" r:id="rId10"/>
    <sheet name="February 2021" sheetId="40" r:id="rId11"/>
    <sheet name="March 2021" sheetId="41" r:id="rId12"/>
    <sheet name="Financial Year 2020-21" sheetId="15" r:id="rId13"/>
    <sheet name="VAT Reclaim 2020-21" sheetId="20" r:id="rId14"/>
  </sheets>
  <definedNames>
    <definedName name="_xlnm.Print_Area" localSheetId="12">'Financial Year 2020-21'!$A$1:$H$130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3" i="15" l="1"/>
  <c r="B76" i="15"/>
  <c r="B78" i="15" s="1"/>
  <c r="I45" i="41"/>
  <c r="G45" i="41"/>
  <c r="I44" i="41"/>
  <c r="B41" i="41"/>
  <c r="B38" i="41"/>
  <c r="B39" i="41" s="1"/>
  <c r="D29" i="41"/>
  <c r="C29" i="41"/>
  <c r="H44" i="41" s="1"/>
  <c r="B29" i="41"/>
  <c r="I27" i="41"/>
  <c r="H27" i="41"/>
  <c r="G12" i="41"/>
  <c r="G27" i="41" s="1"/>
  <c r="I45" i="40"/>
  <c r="G45" i="40"/>
  <c r="I44" i="40"/>
  <c r="B41" i="40"/>
  <c r="B39" i="40"/>
  <c r="B38" i="40"/>
  <c r="D29" i="40"/>
  <c r="C29" i="40"/>
  <c r="H44" i="40" s="1"/>
  <c r="B29" i="40"/>
  <c r="I27" i="40"/>
  <c r="H27" i="40"/>
  <c r="G12" i="40"/>
  <c r="G27" i="40" s="1"/>
  <c r="I45" i="39"/>
  <c r="G45" i="39"/>
  <c r="I44" i="39"/>
  <c r="B41" i="39"/>
  <c r="B38" i="39"/>
  <c r="B39" i="39" s="1"/>
  <c r="D29" i="39"/>
  <c r="C29" i="39"/>
  <c r="H44" i="39" s="1"/>
  <c r="B29" i="39"/>
  <c r="I27" i="39"/>
  <c r="H27" i="39"/>
  <c r="G12" i="39"/>
  <c r="G27" i="39" s="1"/>
  <c r="I45" i="38"/>
  <c r="G45" i="38"/>
  <c r="I44" i="38"/>
  <c r="B41" i="38"/>
  <c r="B42" i="38" s="1"/>
  <c r="B39" i="38"/>
  <c r="B38" i="38"/>
  <c r="D29" i="38"/>
  <c r="C29" i="38"/>
  <c r="H44" i="38" s="1"/>
  <c r="B29" i="38"/>
  <c r="I27" i="38"/>
  <c r="H27" i="38"/>
  <c r="G27" i="38"/>
  <c r="G12" i="38"/>
  <c r="I45" i="37"/>
  <c r="G45" i="37"/>
  <c r="I44" i="37"/>
  <c r="B41" i="37"/>
  <c r="B38" i="37"/>
  <c r="B39" i="37" s="1"/>
  <c r="D29" i="37"/>
  <c r="C29" i="37"/>
  <c r="H44" i="37" s="1"/>
  <c r="B29" i="37"/>
  <c r="I27" i="37"/>
  <c r="H27" i="37"/>
  <c r="G12" i="37"/>
  <c r="G27" i="37" s="1"/>
  <c r="I45" i="36"/>
  <c r="G45" i="36"/>
  <c r="I44" i="36"/>
  <c r="B40" i="36"/>
  <c r="B37" i="36"/>
  <c r="B38" i="36" s="1"/>
  <c r="D28" i="36"/>
  <c r="C28" i="36"/>
  <c r="H44" i="36" s="1"/>
  <c r="J44" i="36" s="1"/>
  <c r="J45" i="36" s="1"/>
  <c r="B28" i="36"/>
  <c r="I27" i="36"/>
  <c r="H27" i="36"/>
  <c r="G12" i="36"/>
  <c r="G27" i="36" s="1"/>
  <c r="I45" i="35"/>
  <c r="G45" i="35"/>
  <c r="I44" i="35"/>
  <c r="B40" i="35"/>
  <c r="B37" i="35"/>
  <c r="B38" i="35" s="1"/>
  <c r="D28" i="35"/>
  <c r="C28" i="35"/>
  <c r="H44" i="35" s="1"/>
  <c r="B28" i="35"/>
  <c r="I27" i="35"/>
  <c r="H27" i="35"/>
  <c r="G27" i="35"/>
  <c r="G12" i="35"/>
  <c r="B42" i="41" l="1"/>
  <c r="H45" i="41"/>
  <c r="J44" i="41"/>
  <c r="J45" i="41" s="1"/>
  <c r="B42" i="39"/>
  <c r="B42" i="40"/>
  <c r="J44" i="40"/>
  <c r="J45" i="40" s="1"/>
  <c r="H45" i="40"/>
  <c r="H45" i="39"/>
  <c r="J44" i="39"/>
  <c r="J45" i="39" s="1"/>
  <c r="J44" i="38"/>
  <c r="J45" i="38" s="1"/>
  <c r="H45" i="38"/>
  <c r="B42" i="37"/>
  <c r="H45" i="37"/>
  <c r="J44" i="37"/>
  <c r="J45" i="37" s="1"/>
  <c r="B41" i="36"/>
  <c r="H45" i="36"/>
  <c r="B41" i="35"/>
  <c r="H45" i="35"/>
  <c r="J44" i="35"/>
  <c r="J45" i="35" s="1"/>
  <c r="I45" i="34"/>
  <c r="G45" i="34"/>
  <c r="I44" i="34"/>
  <c r="B40" i="34"/>
  <c r="B38" i="34"/>
  <c r="B37" i="34"/>
  <c r="D28" i="34"/>
  <c r="C28" i="34"/>
  <c r="H44" i="34" s="1"/>
  <c r="B28" i="34"/>
  <c r="I27" i="34"/>
  <c r="H27" i="34"/>
  <c r="G12" i="34"/>
  <c r="G27" i="34" s="1"/>
  <c r="I45" i="33"/>
  <c r="G45" i="33"/>
  <c r="I44" i="33"/>
  <c r="B40" i="33"/>
  <c r="B37" i="33"/>
  <c r="B38" i="33" s="1"/>
  <c r="B41" i="33" s="1"/>
  <c r="D28" i="33"/>
  <c r="C28" i="33"/>
  <c r="H44" i="33" s="1"/>
  <c r="B28" i="33"/>
  <c r="I27" i="33"/>
  <c r="H27" i="33"/>
  <c r="G27" i="33"/>
  <c r="G12" i="33"/>
  <c r="B41" i="34" l="1"/>
  <c r="J44" i="34"/>
  <c r="J45" i="34" s="1"/>
  <c r="H45" i="34"/>
  <c r="J44" i="33"/>
  <c r="J45" i="33" s="1"/>
  <c r="H45" i="33"/>
  <c r="I45" i="32"/>
  <c r="G45" i="32"/>
  <c r="I44" i="32"/>
  <c r="B40" i="32"/>
  <c r="B37" i="32"/>
  <c r="B38" i="32" s="1"/>
  <c r="I27" i="32"/>
  <c r="H27" i="32"/>
  <c r="D28" i="32"/>
  <c r="C28" i="32"/>
  <c r="H44" i="32" s="1"/>
  <c r="B28" i="32"/>
  <c r="G12" i="32"/>
  <c r="G27" i="32" s="1"/>
  <c r="I45" i="31"/>
  <c r="G45" i="31"/>
  <c r="I44" i="31"/>
  <c r="H44" i="31"/>
  <c r="J44" i="31" s="1"/>
  <c r="J45" i="31" s="1"/>
  <c r="B40" i="31"/>
  <c r="B39" i="31"/>
  <c r="B37" i="31"/>
  <c r="B36" i="31"/>
  <c r="I27" i="31"/>
  <c r="H27" i="31"/>
  <c r="G27" i="31"/>
  <c r="D27" i="31"/>
  <c r="C27" i="31"/>
  <c r="B27" i="31"/>
  <c r="G12" i="31"/>
  <c r="B41" i="32" l="1"/>
  <c r="J44" i="32"/>
  <c r="J45" i="32" s="1"/>
  <c r="H45" i="32"/>
  <c r="H45" i="31"/>
  <c r="B84" i="15" l="1"/>
  <c r="B53" i="15"/>
  <c r="I45" i="30" l="1"/>
  <c r="G45" i="30"/>
  <c r="I44" i="30"/>
  <c r="B39" i="30"/>
  <c r="B36" i="30"/>
  <c r="B37" i="30" s="1"/>
  <c r="I27" i="30"/>
  <c r="H27" i="30"/>
  <c r="D27" i="30"/>
  <c r="C27" i="30"/>
  <c r="H44" i="30" s="1"/>
  <c r="B27" i="30"/>
  <c r="G12" i="30"/>
  <c r="G27" i="30" s="1"/>
  <c r="B40" i="30" l="1"/>
  <c r="J44" i="30"/>
  <c r="J45" i="30" s="1"/>
  <c r="H45" i="30"/>
  <c r="G10" i="20" l="1"/>
  <c r="D112" i="15" l="1"/>
  <c r="D84" i="15"/>
  <c r="B24" i="15"/>
  <c r="E24" i="15" l="1"/>
</calcChain>
</file>

<file path=xl/sharedStrings.xml><?xml version="1.0" encoding="utf-8"?>
<sst xmlns="http://schemas.openxmlformats.org/spreadsheetml/2006/main" count="1044" uniqueCount="227">
  <si>
    <t>WOOTTON ST LAWRENCE PARISH COUNCIL</t>
  </si>
  <si>
    <t>EXPENDITURE £</t>
  </si>
  <si>
    <t>Clerk’s Salary</t>
  </si>
  <si>
    <t>Administration Expenses</t>
  </si>
  <si>
    <t>Insurance</t>
  </si>
  <si>
    <t>Subscription to HALC</t>
  </si>
  <si>
    <t>Subscription to HPFA</t>
  </si>
  <si>
    <t>Grass Cutting  - Ramsdell (Bulpitt Bros)</t>
  </si>
  <si>
    <t>- - Wootton (BDBC)</t>
  </si>
  <si>
    <t>Maintenance of Cricket Pitch</t>
  </si>
  <si>
    <t>S137 Payments</t>
  </si>
  <si>
    <t>Village Hall Fees</t>
  </si>
  <si>
    <t>Play Areas</t>
  </si>
  <si>
    <t>Repairs and maintenance to play areas</t>
  </si>
  <si>
    <t>Neighbourhood Plan</t>
  </si>
  <si>
    <t>Web site development against NALC Grant</t>
  </si>
  <si>
    <t>VAT</t>
  </si>
  <si>
    <t>Total Expenditure</t>
  </si>
  <si>
    <t>Budget</t>
  </si>
  <si>
    <t xml:space="preserve">Actual </t>
  </si>
  <si>
    <t>INCOME</t>
  </si>
  <si>
    <t>Precept</t>
  </si>
  <si>
    <t>Grants:</t>
  </si>
  <si>
    <t xml:space="preserve">     BDBC - General</t>
  </si>
  <si>
    <t xml:space="preserve">     Grass Cutting</t>
  </si>
  <si>
    <t xml:space="preserve">     Cricket Pitch Maintenance</t>
  </si>
  <si>
    <t>Total of Grants</t>
  </si>
  <si>
    <t>Cricket Club</t>
  </si>
  <si>
    <t xml:space="preserve">Contribution to Insurance </t>
  </si>
  <si>
    <t>Grass cutting</t>
  </si>
  <si>
    <t>Match Fees</t>
  </si>
  <si>
    <t>Driveway maintenance contribution</t>
  </si>
  <si>
    <t>Transfer to Reserve</t>
  </si>
  <si>
    <t xml:space="preserve">Budget </t>
  </si>
  <si>
    <t>Actual</t>
  </si>
  <si>
    <t xml:space="preserve">Audit: Internal        </t>
  </si>
  <si>
    <t>Vat</t>
  </si>
  <si>
    <t>Cash at Bank</t>
  </si>
  <si>
    <r>
      <t xml:space="preserve">  </t>
    </r>
    <r>
      <rPr>
        <sz val="12"/>
        <color theme="1"/>
        <rFont val="Calibri"/>
        <family val="2"/>
        <scheme val="minor"/>
      </rPr>
      <t xml:space="preserve">Income for period </t>
    </r>
  </si>
  <si>
    <t xml:space="preserve">Less:  </t>
  </si>
  <si>
    <r>
      <t xml:space="preserve">    </t>
    </r>
    <r>
      <rPr>
        <sz val="12"/>
        <color theme="1"/>
        <rFont val="Calibri"/>
        <family val="2"/>
        <scheme val="minor"/>
      </rPr>
      <t>Expenditure for period incl VAT</t>
    </r>
  </si>
  <si>
    <t>Total</t>
  </si>
  <si>
    <t>The movements in the reserves during the year were as follows</t>
  </si>
  <si>
    <t>Reserves</t>
  </si>
  <si>
    <t>Driveway fund</t>
  </si>
  <si>
    <t>Play Area Fund</t>
  </si>
  <si>
    <t>General</t>
  </si>
  <si>
    <t>Opening</t>
  </si>
  <si>
    <t>£</t>
  </si>
  <si>
    <t>Transfer from</t>
  </si>
  <si>
    <t>Transfer to</t>
  </si>
  <si>
    <t>Closing</t>
  </si>
  <si>
    <t>Basingstoke and Deane Loan Account</t>
  </si>
  <si>
    <t>Wootton St Lawrence Parish Council</t>
  </si>
  <si>
    <t>Accounts and Audit Regulations 1996</t>
  </si>
  <si>
    <t>Previous Year</t>
  </si>
  <si>
    <t>Receipts</t>
  </si>
  <si>
    <t xml:space="preserve">Precept </t>
  </si>
  <si>
    <t>BDBC:  General</t>
  </si>
  <si>
    <t>Grass cutting &amp; cricket square</t>
  </si>
  <si>
    <t>Website Development</t>
  </si>
  <si>
    <t>Ramsdell Cricket Club:</t>
  </si>
  <si>
    <t>Contribution to insurance</t>
  </si>
  <si>
    <t>Match fees</t>
  </si>
  <si>
    <t>Drive way maintenance</t>
  </si>
  <si>
    <t xml:space="preserve">Neighbourhood Plan Grant 1:  </t>
  </si>
  <si>
    <t>Neighbourhood Plan Grant 2:</t>
  </si>
  <si>
    <t>Neighbourhood Plan Reserve</t>
  </si>
  <si>
    <t>Page 1</t>
  </si>
  <si>
    <t>Payments</t>
  </si>
  <si>
    <t xml:space="preserve">HALC subscription  </t>
  </si>
  <si>
    <t>HPFA subscription</t>
  </si>
  <si>
    <t>Playing fields (grass cutting and cricket square)</t>
  </si>
  <si>
    <t xml:space="preserve">Insurance </t>
  </si>
  <si>
    <t xml:space="preserve">Village Hall hire  </t>
  </si>
  <si>
    <t>Neighbourhood Plan Costs</t>
  </si>
  <si>
    <t xml:space="preserve">Internal Audit </t>
  </si>
  <si>
    <t>External Audit</t>
  </si>
  <si>
    <t>VAT paid</t>
  </si>
  <si>
    <t>Page 2</t>
  </si>
  <si>
    <t>`</t>
  </si>
  <si>
    <t xml:space="preserve">    Add total receipts</t>
  </si>
  <si>
    <t xml:space="preserve">    Less payments</t>
  </si>
  <si>
    <t xml:space="preserve">    These funds are represented by</t>
  </si>
  <si>
    <t>Lloyds Bank a/c 0321705</t>
  </si>
  <si>
    <t>Basingstoke &amp; Deane Loan a/c</t>
  </si>
  <si>
    <t xml:space="preserve">    Net bank balances</t>
  </si>
  <si>
    <t>Signed:…………………………………</t>
  </si>
  <si>
    <t>………………………………….</t>
  </si>
  <si>
    <t xml:space="preserve">                      Chairman</t>
  </si>
  <si>
    <t>Responsible Financial Officer</t>
  </si>
  <si>
    <t>Date:  …………………………………</t>
  </si>
  <si>
    <t>Page 3</t>
  </si>
  <si>
    <t>Parish and Town Councils Accounts and Audit Regulations 1996 Supporting Statement/Notes</t>
  </si>
  <si>
    <t>Assets</t>
  </si>
  <si>
    <t>2 bus shelters * Note</t>
  </si>
  <si>
    <t>NIL</t>
  </si>
  <si>
    <t>Pavilion</t>
  </si>
  <si>
    <t>Playground equipment - Ramsdell</t>
  </si>
  <si>
    <t xml:space="preserve">                                          - Wootton St Lawrence</t>
  </si>
  <si>
    <t>Fingerpost</t>
  </si>
  <si>
    <t>2 wooden bench seats</t>
  </si>
  <si>
    <t>Red Telephone Box</t>
  </si>
  <si>
    <t xml:space="preserve">Office equipment </t>
  </si>
  <si>
    <t>Notice Board - Ramsdell</t>
  </si>
  <si>
    <t xml:space="preserve">                        – Wootton St Lawrence x 2</t>
  </si>
  <si>
    <t xml:space="preserve">*Note: The value of the bus shelters has been reduced to NIL as there is currently no bus service and when they </t>
  </si>
  <si>
    <t>reach the end of their life, they will not be replaced. Cost or valuation does not necessarily represent replacement cost.</t>
  </si>
  <si>
    <t>*</t>
  </si>
  <si>
    <t xml:space="preserve"> Borrowings</t>
  </si>
  <si>
    <t xml:space="preserve"> Leases</t>
  </si>
  <si>
    <t>Lessor: Oakley &amp; Deane PC.  Purpose: Playing Field.  Annual lease payable of £1 was waived.  Expiry Date 2095.</t>
  </si>
  <si>
    <t>Debts outstanding</t>
  </si>
  <si>
    <t>Tenancies</t>
  </si>
  <si>
    <t>During the year the council did not enter into any tenancies.</t>
  </si>
  <si>
    <t>Council as tenant</t>
  </si>
  <si>
    <t>The council did not become a new tenant during the year.</t>
  </si>
  <si>
    <t>Ramsdell Cricket Pavilion Decorating and Repair</t>
  </si>
  <si>
    <t>Website Development against NALC Grant</t>
  </si>
  <si>
    <t>Date</t>
  </si>
  <si>
    <t>Invoice number</t>
  </si>
  <si>
    <t>Company</t>
  </si>
  <si>
    <t>Service</t>
  </si>
  <si>
    <t>Total Amount</t>
  </si>
  <si>
    <t>VAT Amount</t>
  </si>
  <si>
    <t>VAT Number</t>
  </si>
  <si>
    <t>VAT Reclaim</t>
  </si>
  <si>
    <t>TOTAL</t>
  </si>
  <si>
    <t>Referendum Neighbourhood Plan</t>
  </si>
  <si>
    <t>Donation to North Wessex Downs Landscape Trust</t>
  </si>
  <si>
    <t>Hosted email addresses/domain name Vision ICT</t>
  </si>
  <si>
    <t>General administration including Clerk salary</t>
  </si>
  <si>
    <t xml:space="preserve">Neighbourhood Plan Referendum </t>
  </si>
  <si>
    <t>Hosted email addresses/domain name from Vision ICT</t>
  </si>
  <si>
    <t>VAT Refund 2019/20</t>
  </si>
  <si>
    <t>At close of business on 31st March 2020 the following leases were in operation:</t>
  </si>
  <si>
    <t>FINANCIAL POSITION AS AT 27th APRIL 2020</t>
  </si>
  <si>
    <t>2020 /21</t>
  </si>
  <si>
    <t>2020 / 21</t>
  </si>
  <si>
    <t>2020  / 21</t>
  </si>
  <si>
    <t>VAT Refund 2020 / 21</t>
  </si>
  <si>
    <t>Ramsdell Drains / Culvert</t>
  </si>
  <si>
    <t>BANK RECONCILIATION AS AT 27th April 2020</t>
  </si>
  <si>
    <t>reserves AS AT 27th April 2020</t>
  </si>
  <si>
    <t>31st March 2020</t>
  </si>
  <si>
    <t>As at 27th April 2020 Total</t>
  </si>
  <si>
    <t>FINANCIAL POSITION AS AT 11th MAY 2020</t>
  </si>
  <si>
    <t>BANK RECONCILIATION AS AT 11TH MAY 2020</t>
  </si>
  <si>
    <t>As at  2020 Total 11th May 2020</t>
  </si>
  <si>
    <t>reserves AS AT 11th May 2020</t>
  </si>
  <si>
    <t>FINANCIAL POSITION AS AT 29th June 2020</t>
  </si>
  <si>
    <t>BANK RECONCILIATION AS AT 29th June 2020</t>
  </si>
  <si>
    <t>reserves AS AT 29th June 2020</t>
  </si>
  <si>
    <t>As at  2020 Total 29th June 2020</t>
  </si>
  <si>
    <t>HCC Grant for West Heath Noticeboard</t>
  </si>
  <si>
    <t>Noticeboard for West Heath</t>
  </si>
  <si>
    <t>FINANCIAL POSITION AS AT 31 July 2020</t>
  </si>
  <si>
    <t>BANK RECONCILIATION AS AT 31st July 2020</t>
  </si>
  <si>
    <t>reserves AS AT 31st July 2020</t>
  </si>
  <si>
    <t>As at  2020 Total 31st July 2020</t>
  </si>
  <si>
    <t>FINANCIAL POSITION AS AT 1st September 2020</t>
  </si>
  <si>
    <t>BANK RECONCILIATION AS AT 1st September 2020</t>
  </si>
  <si>
    <t>reserves AS AT 1st September 2020</t>
  </si>
  <si>
    <t>As at  2020 Total 1st September 2020</t>
  </si>
  <si>
    <t>FINANCIAL POSITION AS AT 1st October 2020</t>
  </si>
  <si>
    <t>BANK RECONCILIATION AS AT 1st October 2020</t>
  </si>
  <si>
    <t>reserves AS AT 1st October 2020</t>
  </si>
  <si>
    <t>FINANCIAL POSITION AS AT 30th October 2020</t>
  </si>
  <si>
    <t>BANK RECONCILIATION AS AT 30th October 2020</t>
  </si>
  <si>
    <t>reserves AS AT 30th October 2020</t>
  </si>
  <si>
    <t>FINANCIAL POSITION AS AT 1st December 2020</t>
  </si>
  <si>
    <t>BANK RECONCILIATION AS AT 1st December 2020</t>
  </si>
  <si>
    <t>reserves AS AT 1st December 2020</t>
  </si>
  <si>
    <t>As at  2020 Total 1st December 2020</t>
  </si>
  <si>
    <t>As at  2020 Total 30th October 2020</t>
  </si>
  <si>
    <t>Ramsdell Defibrillator</t>
  </si>
  <si>
    <t>FINANCIAL POSITION AS AT 31st December 2020</t>
  </si>
  <si>
    <t>BANK RECONCILIATION AS AT 31st December 2020</t>
  </si>
  <si>
    <t>As at  2020 Total 31st December 2020</t>
  </si>
  <si>
    <t>reserves AS AT 31st December 2020</t>
  </si>
  <si>
    <t>01.05.2020</t>
  </si>
  <si>
    <t>Vision ICT</t>
  </si>
  <si>
    <t>7 hosted email accounts July 2020 to June 2021</t>
  </si>
  <si>
    <t>GB785375777</t>
  </si>
  <si>
    <t>Biennuial fee for .gov.uk domain renewal July 2020 to June 2022</t>
  </si>
  <si>
    <t>01.07.2020</t>
  </si>
  <si>
    <t>Website hosting and support for September 2020 to August 2021</t>
  </si>
  <si>
    <t>04.09.2020</t>
  </si>
  <si>
    <t>Zurich Municipal</t>
  </si>
  <si>
    <t>Insurance Premium 01.10.2020 - 30.09.2021</t>
  </si>
  <si>
    <t>19.08.2020</t>
  </si>
  <si>
    <t>Greenbarnes Ltd</t>
  </si>
  <si>
    <t>Noticeboard</t>
  </si>
  <si>
    <t>GB623757528</t>
  </si>
  <si>
    <t>05.10.2020</t>
  </si>
  <si>
    <t>S237123</t>
  </si>
  <si>
    <t>Wel Medical</t>
  </si>
  <si>
    <t>Battery for defibrillator and electrode pads</t>
  </si>
  <si>
    <t>06.01.2021</t>
  </si>
  <si>
    <t>SB20204337</t>
  </si>
  <si>
    <t>PFK Littlejohn LLP</t>
  </si>
  <si>
    <t>Administration Charge for chasing notification of exemption</t>
  </si>
  <si>
    <t>Invoice Addressed to</t>
  </si>
  <si>
    <t>GB440498250</t>
  </si>
  <si>
    <t>FINANCIAL POSITION AS AT 1st March 2021</t>
  </si>
  <si>
    <t>BANK RECONCILIATION AS AT 1st March 2021</t>
  </si>
  <si>
    <t>reserves AS AT 1st March 2021</t>
  </si>
  <si>
    <t>FINANCIAL POSITION AS AT 1st February 2021</t>
  </si>
  <si>
    <t>BANK RECONCILIATION AS AT 1st February 2021</t>
  </si>
  <si>
    <t>reserves AS AT 1st February 2021</t>
  </si>
  <si>
    <t>As at  2020 Total 1st February 2021</t>
  </si>
  <si>
    <t>FINANCIAL POSITION AS AT 29th March 2021</t>
  </si>
  <si>
    <t>BANK RECONCILIATION AS AT 29th March 2021</t>
  </si>
  <si>
    <t>reserves AS AT 29th March 2021</t>
  </si>
  <si>
    <t>As at  29th March 2021</t>
  </si>
  <si>
    <t>As at 1st March 2021</t>
  </si>
  <si>
    <t>2020/21</t>
  </si>
  <si>
    <t>Summary of Receipts and Payments Account for the year ended 31 March 2021</t>
  </si>
  <si>
    <t>2020/2021</t>
  </si>
  <si>
    <t xml:space="preserve"> attached to Receipts and Payments Account for the year ended 31st March 2021</t>
  </si>
  <si>
    <t>At close of business on 31st March 2021 there were no outstanding loans to the council</t>
  </si>
  <si>
    <t>At close of business on 31st March 2021 there were no outstanding debts to the council</t>
  </si>
  <si>
    <t>At 31st March 2021 assets were held at cost or valuation as follows:</t>
  </si>
  <si>
    <t>VAT Refund 2020/21</t>
  </si>
  <si>
    <t xml:space="preserve">    Balance b/f 1st April 2020</t>
  </si>
  <si>
    <t xml:space="preserve">    Balance as at 31st March 2021</t>
  </si>
  <si>
    <t>* Note: Two further laptops were purchased during 2020/21 for use by Parish Council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</si>
</sst>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/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0" fillId="0" borderId="5" xfId="0" applyBorder="1"/>
    <xf numFmtId="0" fontId="0" fillId="0" borderId="11" xfId="0" applyBorder="1" applyAlignment="1">
      <alignment horizontal="right"/>
    </xf>
    <xf numFmtId="0" fontId="2" fillId="0" borderId="0" xfId="0" applyFont="1"/>
    <xf numFmtId="0" fontId="2" fillId="0" borderId="6" xfId="0" applyFont="1" applyBorder="1"/>
    <xf numFmtId="0" fontId="3" fillId="0" borderId="11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6" xfId="0" applyBorder="1"/>
    <xf numFmtId="0" fontId="2" fillId="0" borderId="12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/>
    </xf>
    <xf numFmtId="0" fontId="0" fillId="0" borderId="13" xfId="0" applyBorder="1" applyAlignment="1">
      <alignment horizontal="right" wrapText="1"/>
    </xf>
    <xf numFmtId="0" fontId="0" fillId="0" borderId="13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2" fillId="0" borderId="11" xfId="0" applyFont="1" applyBorder="1" applyAlignment="1">
      <alignment horizontal="right"/>
    </xf>
    <xf numFmtId="0" fontId="0" fillId="0" borderId="8" xfId="0" applyBorder="1"/>
    <xf numFmtId="2" fontId="0" fillId="0" borderId="0" xfId="0" applyNumberFormat="1"/>
    <xf numFmtId="0" fontId="2" fillId="0" borderId="0" xfId="0" applyFont="1" applyAlignment="1">
      <alignment horizontal="right" vertical="center"/>
    </xf>
    <xf numFmtId="0" fontId="0" fillId="0" borderId="0" xfId="0"/>
    <xf numFmtId="0" fontId="0" fillId="0" borderId="0" xfId="0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right" vertical="center" wrapText="1"/>
    </xf>
    <xf numFmtId="2" fontId="0" fillId="0" borderId="0" xfId="0" applyNumberForma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/>
    <xf numFmtId="2" fontId="2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/>
    </xf>
    <xf numFmtId="0" fontId="0" fillId="0" borderId="0" xfId="0" applyBorder="1" applyAlignment="1">
      <alignment horizontal="right" vertical="center" wrapText="1"/>
    </xf>
    <xf numFmtId="2" fontId="2" fillId="0" borderId="17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/>
    <xf numFmtId="0" fontId="0" fillId="0" borderId="17" xfId="0" applyBorder="1" applyAlignment="1">
      <alignment horizontal="right"/>
    </xf>
    <xf numFmtId="0" fontId="0" fillId="0" borderId="17" xfId="0" applyBorder="1"/>
    <xf numFmtId="0" fontId="1" fillId="0" borderId="0" xfId="0" applyFont="1" applyAlignment="1">
      <alignment horizontal="center"/>
    </xf>
    <xf numFmtId="2" fontId="0" fillId="0" borderId="0" xfId="0" applyNumberFormat="1" applyBorder="1" applyAlignment="1">
      <alignment horizontal="right"/>
    </xf>
    <xf numFmtId="0" fontId="0" fillId="0" borderId="0" xfId="0" applyAlignment="1"/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3" fillId="0" borderId="18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14D2C-50BD-495A-A927-8D6DADBE3172}">
  <sheetPr>
    <pageSetUpPr fitToPage="1"/>
  </sheetPr>
  <dimension ref="A2:J45"/>
  <sheetViews>
    <sheetView topLeftCell="A10" workbookViewId="0">
      <selection activeCell="D17" sqref="D17"/>
    </sheetView>
  </sheetViews>
  <sheetFormatPr defaultRowHeight="15" x14ac:dyDescent="0.25"/>
  <cols>
    <col min="1" max="1" width="49.28515625" style="20" bestFit="1" customWidth="1"/>
    <col min="2" max="2" width="12" style="80" customWidth="1"/>
    <col min="3" max="4" width="10.7109375" style="80" customWidth="1"/>
    <col min="5" max="5" width="9.140625" style="80"/>
    <col min="6" max="6" width="44.85546875" style="20" customWidth="1"/>
    <col min="7" max="7" width="12.140625" style="80" customWidth="1"/>
    <col min="8" max="8" width="12.5703125" style="80" customWidth="1"/>
    <col min="9" max="9" width="10.42578125" style="80" customWidth="1"/>
    <col min="10" max="16384" width="9.140625" style="80"/>
  </cols>
  <sheetData>
    <row r="2" spans="1:9" ht="15.75" x14ac:dyDescent="0.25">
      <c r="C2" s="1" t="s">
        <v>0</v>
      </c>
    </row>
    <row r="3" spans="1:9" ht="15.75" x14ac:dyDescent="0.25">
      <c r="C3" s="1" t="s">
        <v>136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/>
      <c r="D7" s="4"/>
      <c r="F7" s="4" t="s">
        <v>21</v>
      </c>
      <c r="G7" s="4">
        <v>5326</v>
      </c>
      <c r="H7" s="4">
        <v>5326</v>
      </c>
      <c r="I7" s="31"/>
    </row>
    <row r="8" spans="1:9" ht="15.75" x14ac:dyDescent="0.25">
      <c r="A8" s="29" t="s">
        <v>3</v>
      </c>
      <c r="B8" s="18">
        <v>150</v>
      </c>
      <c r="C8" s="5"/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/>
      <c r="D12" s="5"/>
      <c r="F12" s="6" t="s">
        <v>26</v>
      </c>
      <c r="G12" s="80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/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/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30" t="s">
        <v>12</v>
      </c>
      <c r="B20" s="38"/>
      <c r="C20" s="39"/>
      <c r="D20" s="31"/>
      <c r="F20" s="40"/>
      <c r="G20" s="5"/>
      <c r="H20" s="5"/>
      <c r="I20" s="31"/>
    </row>
    <row r="21" spans="1:9" ht="15" customHeight="1" x14ac:dyDescent="0.25">
      <c r="A21" s="29" t="s">
        <v>13</v>
      </c>
      <c r="B21" s="18">
        <v>750</v>
      </c>
      <c r="C21" s="5"/>
      <c r="D21" s="5"/>
      <c r="F21" s="40" t="s">
        <v>140</v>
      </c>
      <c r="G21" s="5"/>
      <c r="H21" s="5"/>
      <c r="I21" s="31"/>
    </row>
    <row r="22" spans="1:9" ht="15" customHeight="1" x14ac:dyDescent="0.25">
      <c r="A22" s="30" t="s">
        <v>14</v>
      </c>
      <c r="B22" s="18">
        <v>0</v>
      </c>
      <c r="C22" s="5"/>
      <c r="D22" s="5"/>
      <c r="F22" s="40"/>
      <c r="G22" s="5"/>
      <c r="H22" s="5"/>
      <c r="I22" s="31"/>
    </row>
    <row r="23" spans="1:9" ht="18" customHeight="1" x14ac:dyDescent="0.25">
      <c r="A23" s="30" t="s">
        <v>128</v>
      </c>
      <c r="B23" s="18">
        <v>0</v>
      </c>
      <c r="C23" s="5"/>
      <c r="D23" s="5"/>
      <c r="F23" s="26"/>
      <c r="G23" s="5"/>
      <c r="H23" s="5"/>
      <c r="I23" s="31"/>
    </row>
    <row r="24" spans="1:9" ht="15.75" x14ac:dyDescent="0.25">
      <c r="A24" s="29" t="s">
        <v>15</v>
      </c>
      <c r="B24" s="18">
        <v>163.80000000000001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130</v>
      </c>
      <c r="B25" s="18">
        <v>151.19999999999999</v>
      </c>
      <c r="C25" s="5"/>
      <c r="D25" s="5"/>
      <c r="F25" s="26"/>
      <c r="G25" s="5"/>
      <c r="H25" s="51"/>
      <c r="I25" s="31"/>
    </row>
    <row r="26" spans="1:9" ht="16.5" thickBot="1" x14ac:dyDescent="0.3">
      <c r="A26" s="32" t="s">
        <v>16</v>
      </c>
      <c r="B26" s="18">
        <v>2000</v>
      </c>
      <c r="C26" s="5"/>
      <c r="D26" s="5"/>
      <c r="F26" s="8" t="s">
        <v>36</v>
      </c>
      <c r="G26" s="9"/>
      <c r="I26" s="31"/>
    </row>
    <row r="27" spans="1:9" ht="16.5" thickBot="1" x14ac:dyDescent="0.3">
      <c r="A27" s="19" t="s">
        <v>17</v>
      </c>
      <c r="B27" s="37">
        <f>+SUM(B7:B26)</f>
        <v>11285.64</v>
      </c>
      <c r="C27" s="37">
        <f>+SUM(C7:C26)</f>
        <v>0</v>
      </c>
      <c r="D27" s="37">
        <f>+SUM(D7:D26)</f>
        <v>0</v>
      </c>
      <c r="F27" s="9"/>
      <c r="G27" s="34">
        <f>+SUM(G12:G26)</f>
        <v>9668</v>
      </c>
      <c r="H27" s="35">
        <f>SUM(H7:H26)</f>
        <v>5326</v>
      </c>
      <c r="I27" s="36">
        <f>SUM(I7:I26)</f>
        <v>0</v>
      </c>
    </row>
    <row r="28" spans="1:9" ht="15.75" x14ac:dyDescent="0.25">
      <c r="A28" s="19"/>
      <c r="B28" s="58"/>
      <c r="C28" s="58"/>
      <c r="D28" s="58"/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2" spans="1:9" ht="15.75" x14ac:dyDescent="0.25">
      <c r="A32" s="88" t="s">
        <v>142</v>
      </c>
      <c r="B32" s="89"/>
    </row>
    <row r="33" spans="1:10" ht="15.75" x14ac:dyDescent="0.25">
      <c r="A33" s="19"/>
      <c r="H33" s="16"/>
    </row>
    <row r="34" spans="1:10" ht="15.75" x14ac:dyDescent="0.25">
      <c r="A34" s="19" t="s">
        <v>37</v>
      </c>
    </row>
    <row r="35" spans="1:10" ht="15.75" x14ac:dyDescent="0.25">
      <c r="A35" s="19" t="s">
        <v>144</v>
      </c>
      <c r="B35" s="12">
        <v>12852.1</v>
      </c>
      <c r="F35" s="21" t="s">
        <v>143</v>
      </c>
    </row>
    <row r="36" spans="1:10" ht="16.5" thickBot="1" x14ac:dyDescent="0.3">
      <c r="A36" s="19" t="s">
        <v>38</v>
      </c>
      <c r="B36" s="35">
        <f>SUM(H7:H26)</f>
        <v>5326</v>
      </c>
      <c r="F36" s="10" t="s">
        <v>42</v>
      </c>
    </row>
    <row r="37" spans="1:10" ht="15.75" x14ac:dyDescent="0.25">
      <c r="A37" s="19" t="s">
        <v>41</v>
      </c>
      <c r="B37" s="12">
        <f>+B35+B36</f>
        <v>18178.099999999999</v>
      </c>
      <c r="F37" s="7"/>
      <c r="G37" s="15"/>
      <c r="H37" s="15"/>
      <c r="I37" s="15"/>
      <c r="J37" s="15"/>
    </row>
    <row r="38" spans="1:10" ht="15.75" x14ac:dyDescent="0.25">
      <c r="A38" s="19" t="s">
        <v>39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40</v>
      </c>
      <c r="B39" s="37">
        <f>+SUM(C7:C26)</f>
        <v>0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145</v>
      </c>
      <c r="B40" s="13">
        <f>SUM(B37-B39)</f>
        <v>18178.099999999999</v>
      </c>
      <c r="F40" s="8" t="s">
        <v>44</v>
      </c>
      <c r="G40" s="8"/>
      <c r="H40" s="8"/>
      <c r="I40" s="8"/>
      <c r="J40" s="8"/>
    </row>
    <row r="41" spans="1:10" ht="15.75" x14ac:dyDescent="0.25">
      <c r="A41" s="19"/>
      <c r="F41" s="8" t="s">
        <v>45</v>
      </c>
      <c r="G41" s="8"/>
      <c r="H41" s="8"/>
      <c r="I41" s="8"/>
      <c r="J41" s="8"/>
    </row>
    <row r="42" spans="1:10" x14ac:dyDescent="0.25">
      <c r="F42" s="8"/>
      <c r="H42" s="8"/>
      <c r="I42" s="8"/>
      <c r="J42" s="8"/>
    </row>
    <row r="43" spans="1:10" x14ac:dyDescent="0.25">
      <c r="F43" s="8" t="s">
        <v>52</v>
      </c>
      <c r="G43" s="80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12921.73</v>
      </c>
      <c r="H44" s="37">
        <f>-C27</f>
        <v>0</v>
      </c>
      <c r="I44" s="2">
        <f>+SUM(H7:H26)</f>
        <v>5326</v>
      </c>
      <c r="J44" s="2">
        <f>SUM(G44:I44)</f>
        <v>18247.73</v>
      </c>
    </row>
    <row r="45" spans="1:10" ht="15.75" thickBot="1" x14ac:dyDescent="0.3">
      <c r="G45" s="2">
        <f>+SUM(G40:G44)</f>
        <v>19699.05</v>
      </c>
      <c r="H45" s="2">
        <f>+SUM(H40:H44)</f>
        <v>0</v>
      </c>
      <c r="I45" s="2">
        <f>+SUM(H7:H26)</f>
        <v>5326</v>
      </c>
      <c r="J45" s="41">
        <f>+SUM(J40:J44)</f>
        <v>25025.05</v>
      </c>
    </row>
  </sheetData>
  <mergeCells count="1">
    <mergeCell ref="A32:B32"/>
  </mergeCells>
  <pageMargins left="0.7" right="0.7" top="0.75" bottom="0.75" header="0.3" footer="0.3"/>
  <pageSetup paperSize="9" scale="70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AC7C5-1670-4FF3-868A-138626EC7254}">
  <dimension ref="A2:J45"/>
  <sheetViews>
    <sheetView topLeftCell="A28" workbookViewId="0">
      <selection activeCell="C7" sqref="C7"/>
    </sheetView>
  </sheetViews>
  <sheetFormatPr defaultRowHeight="15" x14ac:dyDescent="0.25"/>
  <cols>
    <col min="1" max="1" width="49.28515625" style="20" bestFit="1" customWidth="1"/>
    <col min="2" max="2" width="12" style="85" customWidth="1"/>
    <col min="3" max="4" width="10.7109375" style="85" customWidth="1"/>
    <col min="5" max="5" width="9.140625" style="85"/>
    <col min="6" max="6" width="44.85546875" style="20" customWidth="1"/>
    <col min="7" max="7" width="12.140625" style="85" customWidth="1"/>
    <col min="8" max="8" width="12.5703125" style="85" customWidth="1"/>
    <col min="9" max="9" width="10.42578125" style="85" customWidth="1"/>
    <col min="10" max="16384" width="9.140625" style="85"/>
  </cols>
  <sheetData>
    <row r="2" spans="1:9" ht="15.75" x14ac:dyDescent="0.25">
      <c r="C2" s="1" t="s">
        <v>0</v>
      </c>
    </row>
    <row r="3" spans="1:9" ht="15.75" x14ac:dyDescent="0.25">
      <c r="C3" s="1" t="s">
        <v>207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696.88</v>
      </c>
      <c r="D7" s="4"/>
      <c r="F7" s="4" t="s">
        <v>21</v>
      </c>
      <c r="G7" s="4">
        <v>5326</v>
      </c>
      <c r="H7" s="4">
        <v>7989</v>
      </c>
      <c r="I7" s="31"/>
    </row>
    <row r="8" spans="1:9" ht="15.75" x14ac:dyDescent="0.25">
      <c r="A8" s="29" t="s">
        <v>3</v>
      </c>
      <c r="B8" s="18">
        <v>150</v>
      </c>
      <c r="C8" s="5">
        <v>12.61</v>
      </c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660.05</v>
      </c>
      <c r="D9" s="5">
        <v>70.72</v>
      </c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756</v>
      </c>
      <c r="D12" s="5"/>
      <c r="F12" s="6" t="s">
        <v>26</v>
      </c>
      <c r="G12" s="85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>
        <v>350</v>
      </c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>
        <v>190</v>
      </c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>
        <v>1585.69</v>
      </c>
      <c r="D20" s="18">
        <v>264.27999999999997</v>
      </c>
      <c r="F20" s="40"/>
      <c r="G20" s="5"/>
      <c r="H20" s="5"/>
      <c r="I20" s="31"/>
    </row>
    <row r="21" spans="1:9" ht="15" customHeight="1" x14ac:dyDescent="0.25">
      <c r="A21" s="29" t="s">
        <v>175</v>
      </c>
      <c r="B21" s="78">
        <v>250</v>
      </c>
      <c r="C21" s="79">
        <v>243.48</v>
      </c>
      <c r="D21" s="18">
        <v>40.58</v>
      </c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30" t="s">
        <v>12</v>
      </c>
      <c r="B22" s="38"/>
      <c r="C22" s="39"/>
      <c r="D22" s="31"/>
      <c r="F22" s="40"/>
      <c r="G22" s="5"/>
      <c r="H22" s="5"/>
      <c r="I22" s="31"/>
    </row>
    <row r="23" spans="1:9" ht="18" customHeight="1" x14ac:dyDescent="0.25">
      <c r="A23" s="29" t="s">
        <v>13</v>
      </c>
      <c r="B23" s="18">
        <v>750</v>
      </c>
      <c r="C23" s="5"/>
      <c r="D23" s="5"/>
      <c r="F23" s="40" t="s">
        <v>140</v>
      </c>
      <c r="G23" s="5"/>
      <c r="H23" s="5"/>
      <c r="I23" s="31"/>
    </row>
    <row r="24" spans="1:9" ht="15.75" x14ac:dyDescent="0.25">
      <c r="A24" s="30" t="s">
        <v>14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30" t="s">
        <v>128</v>
      </c>
      <c r="B25" s="18">
        <v>0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15</v>
      </c>
      <c r="B26" s="18">
        <v>163.80000000000001</v>
      </c>
      <c r="C26" s="5"/>
      <c r="D26" s="5"/>
      <c r="F26" s="8" t="s">
        <v>36</v>
      </c>
      <c r="G26" s="9"/>
      <c r="I26" s="31"/>
    </row>
    <row r="27" spans="1:9" ht="16.5" thickBot="1" x14ac:dyDescent="0.3">
      <c r="A27" s="29" t="s">
        <v>130</v>
      </c>
      <c r="B27" s="18">
        <v>151.19999999999999</v>
      </c>
      <c r="C27" s="5">
        <v>427.2</v>
      </c>
      <c r="D27" s="5">
        <v>71.2</v>
      </c>
      <c r="F27" s="9"/>
      <c r="G27" s="34">
        <f>+SUM(G12:G26)</f>
        <v>10328</v>
      </c>
      <c r="H27" s="35">
        <f>SUM(H7:H26)</f>
        <v>8649</v>
      </c>
      <c r="I27" s="36">
        <f>SUM(I7:I26)</f>
        <v>0</v>
      </c>
    </row>
    <row r="28" spans="1:9" ht="16.5" thickBot="1" x14ac:dyDescent="0.3">
      <c r="A28" s="32" t="s">
        <v>16</v>
      </c>
      <c r="B28" s="18">
        <v>2000</v>
      </c>
      <c r="C28" s="5"/>
      <c r="D28" s="5"/>
    </row>
    <row r="29" spans="1:9" ht="15.75" x14ac:dyDescent="0.25">
      <c r="A29" s="19" t="s">
        <v>17</v>
      </c>
      <c r="B29" s="37">
        <f>+SUM(B7:B28)</f>
        <v>12236.580000000002</v>
      </c>
      <c r="C29" s="37">
        <f>+SUM(C7:C28)</f>
        <v>5202.8499999999995</v>
      </c>
      <c r="D29" s="37">
        <f>+SUM(D7:D28)</f>
        <v>446.78</v>
      </c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2" spans="1:9" ht="15.75" x14ac:dyDescent="0.25">
      <c r="A32" s="19"/>
      <c r="B32" s="58"/>
      <c r="C32" s="58"/>
      <c r="D32" s="58"/>
    </row>
    <row r="33" spans="1:10" x14ac:dyDescent="0.25">
      <c r="H33" s="16"/>
    </row>
    <row r="34" spans="1:10" ht="15.75" x14ac:dyDescent="0.25">
      <c r="A34" s="88" t="s">
        <v>208</v>
      </c>
      <c r="B34" s="89"/>
    </row>
    <row r="35" spans="1:10" ht="15.75" x14ac:dyDescent="0.25">
      <c r="A35" s="19"/>
      <c r="F35" s="21" t="s">
        <v>209</v>
      </c>
    </row>
    <row r="36" spans="1:10" ht="16.5" thickBot="1" x14ac:dyDescent="0.3">
      <c r="A36" s="19" t="s">
        <v>37</v>
      </c>
      <c r="F36" s="10" t="s">
        <v>42</v>
      </c>
    </row>
    <row r="37" spans="1:10" ht="15.75" x14ac:dyDescent="0.25">
      <c r="A37" s="19" t="s">
        <v>144</v>
      </c>
      <c r="B37" s="12">
        <v>12852.1</v>
      </c>
      <c r="F37" s="7"/>
      <c r="G37" s="15"/>
      <c r="H37" s="15"/>
      <c r="I37" s="15"/>
      <c r="J37" s="15"/>
    </row>
    <row r="38" spans="1:10" ht="16.5" thickBot="1" x14ac:dyDescent="0.3">
      <c r="A38" s="19" t="s">
        <v>38</v>
      </c>
      <c r="B38" s="35">
        <f>SUM(H7:H26)</f>
        <v>8649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41</v>
      </c>
      <c r="B39" s="12">
        <f>+B37+B38</f>
        <v>21501.1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39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40</v>
      </c>
      <c r="B41" s="37">
        <f>+SUM(C7:C28)</f>
        <v>5202.8499999999995</v>
      </c>
      <c r="F41" s="8" t="s">
        <v>45</v>
      </c>
      <c r="G41" s="8"/>
      <c r="H41" s="8"/>
      <c r="I41" s="8"/>
      <c r="J41" s="8"/>
    </row>
    <row r="42" spans="1:10" ht="15.75" x14ac:dyDescent="0.25">
      <c r="A42" s="19" t="s">
        <v>210</v>
      </c>
      <c r="B42" s="13">
        <f>SUM(B39-B41)</f>
        <v>16298.25</v>
      </c>
      <c r="F42" s="8"/>
      <c r="H42" s="8"/>
      <c r="I42" s="8"/>
      <c r="J42" s="8"/>
    </row>
    <row r="43" spans="1:10" ht="15.75" x14ac:dyDescent="0.25">
      <c r="A43" s="19"/>
      <c r="F43" s="8" t="s">
        <v>52</v>
      </c>
      <c r="G43" s="85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-C29</f>
        <v>-5202.8499999999995</v>
      </c>
      <c r="I44" s="2">
        <f>+SUM(H7:H26)</f>
        <v>8649</v>
      </c>
      <c r="J44" s="2">
        <f>SUM(G44:I44)</f>
        <v>16298.25</v>
      </c>
    </row>
    <row r="45" spans="1:10" ht="15.75" thickBot="1" x14ac:dyDescent="0.3">
      <c r="G45" s="2">
        <f>+SUM(G40:G44)</f>
        <v>19629.419999999998</v>
      </c>
      <c r="H45" s="2">
        <f>+SUM(H40:H44)</f>
        <v>-5202.8499999999995</v>
      </c>
      <c r="I45" s="2">
        <f>+SUM(H7:H26)</f>
        <v>8649</v>
      </c>
      <c r="J45" s="41">
        <f>+SUM(J40:J44)</f>
        <v>23075.57</v>
      </c>
    </row>
  </sheetData>
  <mergeCells count="1">
    <mergeCell ref="A34:B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398BC-59A4-485E-B162-31D7398CA630}">
  <dimension ref="A2:J45"/>
  <sheetViews>
    <sheetView topLeftCell="A31" workbookViewId="0">
      <selection activeCell="D45" sqref="D45"/>
    </sheetView>
  </sheetViews>
  <sheetFormatPr defaultRowHeight="15" x14ac:dyDescent="0.25"/>
  <cols>
    <col min="1" max="1" width="49.28515625" style="20" bestFit="1" customWidth="1"/>
    <col min="2" max="2" width="12" style="85" customWidth="1"/>
    <col min="3" max="4" width="10.7109375" style="85" customWidth="1"/>
    <col min="5" max="5" width="9.140625" style="85"/>
    <col min="6" max="6" width="44.85546875" style="20" customWidth="1"/>
    <col min="7" max="7" width="12.140625" style="85" customWidth="1"/>
    <col min="8" max="8" width="12.5703125" style="85" customWidth="1"/>
    <col min="9" max="9" width="10.42578125" style="85" customWidth="1"/>
    <col min="10" max="16384" width="9.140625" style="85"/>
  </cols>
  <sheetData>
    <row r="2" spans="1:9" ht="15.75" x14ac:dyDescent="0.25">
      <c r="C2" s="1" t="s">
        <v>0</v>
      </c>
    </row>
    <row r="3" spans="1:9" ht="15.75" x14ac:dyDescent="0.25">
      <c r="C3" s="1" t="s">
        <v>204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1106.48</v>
      </c>
      <c r="D7" s="4"/>
      <c r="F7" s="4" t="s">
        <v>21</v>
      </c>
      <c r="G7" s="4">
        <v>5326</v>
      </c>
      <c r="H7" s="4">
        <v>7989</v>
      </c>
      <c r="I7" s="31"/>
    </row>
    <row r="8" spans="1:9" ht="15.75" x14ac:dyDescent="0.25">
      <c r="A8" s="29" t="s">
        <v>3</v>
      </c>
      <c r="B8" s="18">
        <v>150</v>
      </c>
      <c r="C8" s="5">
        <v>52.6</v>
      </c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660.05</v>
      </c>
      <c r="D9" s="5">
        <v>70.72</v>
      </c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756</v>
      </c>
      <c r="D12" s="5"/>
      <c r="F12" s="6" t="s">
        <v>26</v>
      </c>
      <c r="G12" s="85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>
        <v>350</v>
      </c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>
        <v>238</v>
      </c>
      <c r="D17" s="5">
        <v>8</v>
      </c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>
        <v>1585.69</v>
      </c>
      <c r="D20" s="18">
        <v>264.27999999999997</v>
      </c>
      <c r="F20" s="40"/>
      <c r="G20" s="5"/>
      <c r="H20" s="5"/>
      <c r="I20" s="31"/>
    </row>
    <row r="21" spans="1:9" ht="15" customHeight="1" x14ac:dyDescent="0.25">
      <c r="A21" s="29" t="s">
        <v>175</v>
      </c>
      <c r="B21" s="78">
        <v>250</v>
      </c>
      <c r="C21" s="79">
        <v>243.48</v>
      </c>
      <c r="D21" s="18">
        <v>40.58</v>
      </c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30" t="s">
        <v>12</v>
      </c>
      <c r="B22" s="38"/>
      <c r="C22" s="39"/>
      <c r="D22" s="31"/>
      <c r="F22" s="40"/>
      <c r="G22" s="5"/>
      <c r="H22" s="5"/>
      <c r="I22" s="31"/>
    </row>
    <row r="23" spans="1:9" ht="18" customHeight="1" x14ac:dyDescent="0.25">
      <c r="A23" s="29" t="s">
        <v>13</v>
      </c>
      <c r="B23" s="18">
        <v>750</v>
      </c>
      <c r="C23" s="5"/>
      <c r="D23" s="5"/>
      <c r="F23" s="40" t="s">
        <v>140</v>
      </c>
      <c r="G23" s="5"/>
      <c r="H23" s="5"/>
      <c r="I23" s="31"/>
    </row>
    <row r="24" spans="1:9" ht="15.75" x14ac:dyDescent="0.25">
      <c r="A24" s="30" t="s">
        <v>14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30" t="s">
        <v>128</v>
      </c>
      <c r="B25" s="18">
        <v>0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15</v>
      </c>
      <c r="B26" s="18">
        <v>163.80000000000001</v>
      </c>
      <c r="C26" s="5"/>
      <c r="D26" s="5"/>
      <c r="F26" s="8" t="s">
        <v>36</v>
      </c>
      <c r="G26" s="9"/>
      <c r="I26" s="31"/>
    </row>
    <row r="27" spans="1:9" ht="16.5" thickBot="1" x14ac:dyDescent="0.3">
      <c r="A27" s="29" t="s">
        <v>130</v>
      </c>
      <c r="B27" s="18">
        <v>151.19999999999999</v>
      </c>
      <c r="C27" s="5">
        <v>427.2</v>
      </c>
      <c r="D27" s="5">
        <v>71.2</v>
      </c>
      <c r="F27" s="9"/>
      <c r="G27" s="34">
        <f>+SUM(G12:G26)</f>
        <v>10328</v>
      </c>
      <c r="H27" s="35">
        <f>SUM(H7:H26)</f>
        <v>8649</v>
      </c>
      <c r="I27" s="36">
        <f>SUM(I7:I26)</f>
        <v>0</v>
      </c>
    </row>
    <row r="28" spans="1:9" ht="16.5" thickBot="1" x14ac:dyDescent="0.3">
      <c r="A28" s="32" t="s">
        <v>16</v>
      </c>
      <c r="B28" s="18">
        <v>2000</v>
      </c>
      <c r="C28" s="5"/>
      <c r="D28" s="5"/>
    </row>
    <row r="29" spans="1:9" ht="15.75" x14ac:dyDescent="0.25">
      <c r="A29" s="19" t="s">
        <v>17</v>
      </c>
      <c r="B29" s="37">
        <f>+SUM(B7:B28)</f>
        <v>12236.580000000002</v>
      </c>
      <c r="C29" s="37">
        <f>+SUM(C7:C28)</f>
        <v>5700.44</v>
      </c>
      <c r="D29" s="37">
        <f>+SUM(D7:D28)</f>
        <v>454.78</v>
      </c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2" spans="1:9" ht="15.75" x14ac:dyDescent="0.25">
      <c r="A32" s="19"/>
      <c r="B32" s="58"/>
      <c r="C32" s="58"/>
      <c r="D32" s="58"/>
    </row>
    <row r="33" spans="1:10" x14ac:dyDescent="0.25">
      <c r="H33" s="16"/>
    </row>
    <row r="34" spans="1:10" ht="15.75" x14ac:dyDescent="0.25">
      <c r="A34" s="88" t="s">
        <v>205</v>
      </c>
      <c r="B34" s="89"/>
    </row>
    <row r="35" spans="1:10" ht="15.75" x14ac:dyDescent="0.25">
      <c r="A35" s="19"/>
      <c r="F35" s="21" t="s">
        <v>206</v>
      </c>
    </row>
    <row r="36" spans="1:10" ht="16.5" thickBot="1" x14ac:dyDescent="0.3">
      <c r="A36" s="19" t="s">
        <v>37</v>
      </c>
      <c r="F36" s="10" t="s">
        <v>42</v>
      </c>
    </row>
    <row r="37" spans="1:10" ht="15.75" x14ac:dyDescent="0.25">
      <c r="A37" s="19" t="s">
        <v>144</v>
      </c>
      <c r="B37" s="12">
        <v>12852.1</v>
      </c>
      <c r="F37" s="7"/>
      <c r="G37" s="15"/>
      <c r="H37" s="15"/>
      <c r="I37" s="15"/>
      <c r="J37" s="15"/>
    </row>
    <row r="38" spans="1:10" ht="16.5" thickBot="1" x14ac:dyDescent="0.3">
      <c r="A38" s="19" t="s">
        <v>38</v>
      </c>
      <c r="B38" s="35">
        <f>SUM(H7:H26)</f>
        <v>8649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41</v>
      </c>
      <c r="B39" s="12">
        <f>+B37+B38</f>
        <v>21501.1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39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40</v>
      </c>
      <c r="B41" s="37">
        <f>+SUM(C7:C28)</f>
        <v>5700.44</v>
      </c>
      <c r="F41" s="8" t="s">
        <v>45</v>
      </c>
      <c r="G41" s="8"/>
      <c r="H41" s="8"/>
      <c r="I41" s="8"/>
      <c r="J41" s="8"/>
    </row>
    <row r="42" spans="1:10" ht="15.75" x14ac:dyDescent="0.25">
      <c r="A42" s="19" t="s">
        <v>215</v>
      </c>
      <c r="B42" s="13">
        <f>SUM(B39-B41)</f>
        <v>15800.66</v>
      </c>
      <c r="F42" s="8"/>
      <c r="H42" s="8"/>
      <c r="I42" s="8"/>
      <c r="J42" s="8"/>
    </row>
    <row r="43" spans="1:10" ht="15.75" x14ac:dyDescent="0.25">
      <c r="A43" s="19"/>
      <c r="F43" s="8" t="s">
        <v>52</v>
      </c>
      <c r="G43" s="85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-C29</f>
        <v>-5700.44</v>
      </c>
      <c r="I44" s="2">
        <f>+SUM(H7:H26)</f>
        <v>8649</v>
      </c>
      <c r="J44" s="2">
        <f>SUM(G44:I44)</f>
        <v>15800.66</v>
      </c>
    </row>
    <row r="45" spans="1:10" ht="15.75" thickBot="1" x14ac:dyDescent="0.3">
      <c r="G45" s="2">
        <f>+SUM(G40:G44)</f>
        <v>19629.419999999998</v>
      </c>
      <c r="H45" s="2">
        <f>+SUM(H40:H44)</f>
        <v>-5700.44</v>
      </c>
      <c r="I45" s="2">
        <f>+SUM(H7:H26)</f>
        <v>8649</v>
      </c>
      <c r="J45" s="41">
        <f>+SUM(J40:J44)</f>
        <v>22577.98</v>
      </c>
    </row>
  </sheetData>
  <mergeCells count="1">
    <mergeCell ref="A34:B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B098D-BC1C-44AC-A7D1-807E09E9D09E}">
  <sheetPr>
    <pageSetUpPr fitToPage="1"/>
  </sheetPr>
  <dimension ref="A2:J45"/>
  <sheetViews>
    <sheetView workbookViewId="0">
      <selection activeCell="A42" sqref="A42"/>
    </sheetView>
  </sheetViews>
  <sheetFormatPr defaultRowHeight="15" x14ac:dyDescent="0.25"/>
  <cols>
    <col min="1" max="1" width="49.28515625" style="20" bestFit="1" customWidth="1"/>
    <col min="2" max="2" width="12" style="86" customWidth="1"/>
    <col min="3" max="4" width="10.7109375" style="86" customWidth="1"/>
    <col min="5" max="5" width="9.140625" style="86"/>
    <col min="6" max="6" width="44.85546875" style="20" customWidth="1"/>
    <col min="7" max="7" width="12.140625" style="86" customWidth="1"/>
    <col min="8" max="8" width="12.5703125" style="86" customWidth="1"/>
    <col min="9" max="9" width="10.42578125" style="86" customWidth="1"/>
    <col min="10" max="16384" width="9.140625" style="86"/>
  </cols>
  <sheetData>
    <row r="2" spans="1:9" ht="15.75" x14ac:dyDescent="0.25">
      <c r="C2" s="1" t="s">
        <v>0</v>
      </c>
    </row>
    <row r="3" spans="1:9" ht="15.75" x14ac:dyDescent="0.25">
      <c r="C3" s="1" t="s">
        <v>211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1311.05</v>
      </c>
      <c r="D7" s="4"/>
      <c r="F7" s="4" t="s">
        <v>21</v>
      </c>
      <c r="G7" s="4">
        <v>5326</v>
      </c>
      <c r="H7" s="4">
        <v>7989</v>
      </c>
      <c r="I7" s="31"/>
    </row>
    <row r="8" spans="1:9" ht="15.75" x14ac:dyDescent="0.25">
      <c r="A8" s="29" t="s">
        <v>3</v>
      </c>
      <c r="B8" s="18">
        <v>150</v>
      </c>
      <c r="C8" s="5">
        <v>830.48</v>
      </c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660.05</v>
      </c>
      <c r="D9" s="5">
        <v>70.72</v>
      </c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2356</v>
      </c>
      <c r="D12" s="5"/>
      <c r="F12" s="6" t="s">
        <v>26</v>
      </c>
      <c r="G12" s="86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650</v>
      </c>
      <c r="C15" s="5">
        <v>650</v>
      </c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>
        <v>70</v>
      </c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>
        <v>238</v>
      </c>
      <c r="D17" s="5">
        <v>8</v>
      </c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>
        <v>1585.69</v>
      </c>
      <c r="D20" s="18">
        <v>264.27999999999997</v>
      </c>
      <c r="F20" s="40"/>
      <c r="G20" s="5"/>
      <c r="H20" s="5"/>
      <c r="I20" s="31"/>
    </row>
    <row r="21" spans="1:9" ht="15" customHeight="1" x14ac:dyDescent="0.25">
      <c r="A21" s="29" t="s">
        <v>175</v>
      </c>
      <c r="B21" s="78">
        <v>250</v>
      </c>
      <c r="C21" s="79">
        <v>243.48</v>
      </c>
      <c r="D21" s="18">
        <v>40.58</v>
      </c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30" t="s">
        <v>12</v>
      </c>
      <c r="B22" s="38"/>
      <c r="C22" s="39"/>
      <c r="D22" s="31"/>
      <c r="F22" s="40"/>
      <c r="G22" s="5"/>
      <c r="H22" s="5"/>
      <c r="I22" s="31"/>
    </row>
    <row r="23" spans="1:9" ht="18" customHeight="1" x14ac:dyDescent="0.25">
      <c r="A23" s="29" t="s">
        <v>13</v>
      </c>
      <c r="B23" s="18">
        <v>750</v>
      </c>
      <c r="C23" s="5"/>
      <c r="D23" s="5"/>
      <c r="F23" s="40" t="s">
        <v>140</v>
      </c>
      <c r="G23" s="5"/>
      <c r="H23" s="5">
        <v>454.78</v>
      </c>
      <c r="I23" s="31"/>
    </row>
    <row r="24" spans="1:9" ht="15.75" x14ac:dyDescent="0.25">
      <c r="A24" s="30" t="s">
        <v>14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30" t="s">
        <v>128</v>
      </c>
      <c r="B25" s="18">
        <v>0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15</v>
      </c>
      <c r="B26" s="18">
        <v>163.80000000000001</v>
      </c>
      <c r="C26" s="5"/>
      <c r="D26" s="5"/>
      <c r="F26" s="8" t="s">
        <v>36</v>
      </c>
      <c r="G26" s="9"/>
      <c r="I26" s="31"/>
    </row>
    <row r="27" spans="1:9" ht="16.5" thickBot="1" x14ac:dyDescent="0.3">
      <c r="A27" s="29" t="s">
        <v>130</v>
      </c>
      <c r="B27" s="18">
        <v>151.19999999999999</v>
      </c>
      <c r="C27" s="5">
        <v>427.2</v>
      </c>
      <c r="D27" s="5">
        <v>71.2</v>
      </c>
      <c r="F27" s="9"/>
      <c r="G27" s="34">
        <f>+SUM(G12:G26)</f>
        <v>10328</v>
      </c>
      <c r="H27" s="35">
        <f>SUM(H7:H26)</f>
        <v>9103.7800000000007</v>
      </c>
      <c r="I27" s="36">
        <f>SUM(I7:I26)</f>
        <v>0</v>
      </c>
    </row>
    <row r="28" spans="1:9" ht="16.5" thickBot="1" x14ac:dyDescent="0.3">
      <c r="A28" s="32" t="s">
        <v>16</v>
      </c>
      <c r="B28" s="18">
        <v>2000</v>
      </c>
      <c r="C28" s="5"/>
      <c r="D28" s="5"/>
    </row>
    <row r="29" spans="1:9" ht="15.75" x14ac:dyDescent="0.25">
      <c r="A29" s="19" t="s">
        <v>17</v>
      </c>
      <c r="B29" s="37">
        <f>+SUM(B7:B28)</f>
        <v>12336.580000000002</v>
      </c>
      <c r="C29" s="37">
        <f>+SUM(C7:C28)</f>
        <v>8652.8900000000012</v>
      </c>
      <c r="D29" s="37">
        <f>+SUM(D7:D28)</f>
        <v>454.78</v>
      </c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2" spans="1:9" ht="15.75" x14ac:dyDescent="0.25">
      <c r="A32" s="19"/>
      <c r="B32" s="58"/>
      <c r="C32" s="58"/>
      <c r="D32" s="58"/>
    </row>
    <row r="33" spans="1:10" x14ac:dyDescent="0.25">
      <c r="H33" s="16"/>
    </row>
    <row r="34" spans="1:10" ht="15.75" x14ac:dyDescent="0.25">
      <c r="A34" s="88" t="s">
        <v>212</v>
      </c>
      <c r="B34" s="89"/>
    </row>
    <row r="35" spans="1:10" ht="15.75" x14ac:dyDescent="0.25">
      <c r="A35" s="19"/>
      <c r="F35" s="21" t="s">
        <v>213</v>
      </c>
    </row>
    <row r="36" spans="1:10" ht="16.5" thickBot="1" x14ac:dyDescent="0.3">
      <c r="A36" s="19" t="s">
        <v>37</v>
      </c>
      <c r="F36" s="10" t="s">
        <v>42</v>
      </c>
    </row>
    <row r="37" spans="1:10" ht="15.75" x14ac:dyDescent="0.25">
      <c r="A37" s="19" t="s">
        <v>144</v>
      </c>
      <c r="B37" s="12">
        <v>12852.1</v>
      </c>
      <c r="F37" s="7"/>
      <c r="G37" s="15"/>
      <c r="H37" s="15"/>
      <c r="I37" s="15"/>
      <c r="J37" s="15"/>
    </row>
    <row r="38" spans="1:10" ht="16.5" thickBot="1" x14ac:dyDescent="0.3">
      <c r="A38" s="19" t="s">
        <v>38</v>
      </c>
      <c r="B38" s="35">
        <f>SUM(H7:H26)</f>
        <v>9103.7800000000007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41</v>
      </c>
      <c r="B39" s="12">
        <f>+B37+B38</f>
        <v>21955.88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39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40</v>
      </c>
      <c r="B41" s="37">
        <f>+SUM(C7:C28)</f>
        <v>8652.8900000000012</v>
      </c>
      <c r="F41" s="8" t="s">
        <v>45</v>
      </c>
      <c r="G41" s="8"/>
      <c r="H41" s="8"/>
      <c r="I41" s="8"/>
      <c r="J41" s="8"/>
    </row>
    <row r="42" spans="1:10" ht="15.75" x14ac:dyDescent="0.25">
      <c r="A42" s="19" t="s">
        <v>214</v>
      </c>
      <c r="B42" s="13">
        <f>SUM(B39-B41)</f>
        <v>13302.99</v>
      </c>
      <c r="F42" s="8"/>
      <c r="H42" s="8"/>
      <c r="I42" s="8"/>
      <c r="J42" s="8"/>
    </row>
    <row r="43" spans="1:10" ht="15.75" x14ac:dyDescent="0.25">
      <c r="A43" s="19"/>
      <c r="F43" s="8" t="s">
        <v>52</v>
      </c>
      <c r="G43" s="86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-C29</f>
        <v>-8652.8900000000012</v>
      </c>
      <c r="I44" s="2">
        <f>+SUM(H7:H26)</f>
        <v>9103.7800000000007</v>
      </c>
      <c r="J44" s="2">
        <f>SUM(G44:I44)</f>
        <v>13302.99</v>
      </c>
    </row>
    <row r="45" spans="1:10" ht="15.75" thickBot="1" x14ac:dyDescent="0.3">
      <c r="G45" s="2">
        <f>+SUM(G40:G44)</f>
        <v>19629.419999999998</v>
      </c>
      <c r="H45" s="2">
        <f>+SUM(H40:H44)</f>
        <v>-8652.8900000000012</v>
      </c>
      <c r="I45" s="2">
        <f>+SUM(H7:H26)</f>
        <v>9103.7800000000007</v>
      </c>
      <c r="J45" s="41">
        <f>+SUM(J40:J44)</f>
        <v>20080.309999999998</v>
      </c>
    </row>
  </sheetData>
  <mergeCells count="1">
    <mergeCell ref="A34:B34"/>
  </mergeCells>
  <pageMargins left="0.7" right="0.7" top="0.75" bottom="0.75" header="0.3" footer="0.3"/>
  <pageSetup paperSize="9" scale="6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0FC59-0A9D-4F7D-88A2-598C40A62419}">
  <sheetPr>
    <pageSetUpPr fitToPage="1"/>
  </sheetPr>
  <dimension ref="A1:K130"/>
  <sheetViews>
    <sheetView tabSelected="1" workbookViewId="0">
      <selection activeCell="B117" sqref="B117"/>
    </sheetView>
  </sheetViews>
  <sheetFormatPr defaultRowHeight="15" x14ac:dyDescent="0.25"/>
  <cols>
    <col min="1" max="1" width="9.140625" style="44"/>
    <col min="2" max="2" width="12.28515625" style="45" customWidth="1"/>
    <col min="3" max="3" width="47.5703125" style="44" customWidth="1"/>
    <col min="4" max="4" width="10.7109375" style="44" customWidth="1"/>
    <col min="5" max="5" width="11" style="44" customWidth="1"/>
    <col min="6" max="6" width="9.140625" style="42"/>
    <col min="7" max="7" width="11.7109375" style="20" customWidth="1"/>
    <col min="8" max="8" width="12.140625" style="44" customWidth="1"/>
    <col min="9" max="9" width="12.5703125" style="44" customWidth="1"/>
    <col min="10" max="10" width="10.42578125" style="44" customWidth="1"/>
    <col min="11" max="16384" width="9.140625" style="44"/>
  </cols>
  <sheetData>
    <row r="1" spans="2:10" x14ac:dyDescent="0.25">
      <c r="C1" s="46"/>
      <c r="D1" s="46"/>
    </row>
    <row r="2" spans="2:10" x14ac:dyDescent="0.25">
      <c r="C2" s="46" t="s">
        <v>53</v>
      </c>
      <c r="D2" s="46"/>
    </row>
    <row r="3" spans="2:10" ht="15.75" x14ac:dyDescent="0.25">
      <c r="B3" s="47"/>
      <c r="C3" s="46" t="s">
        <v>54</v>
      </c>
      <c r="D3" s="46"/>
      <c r="G3" s="48"/>
      <c r="H3" s="43"/>
      <c r="I3" s="49"/>
    </row>
    <row r="4" spans="2:10" ht="15.75" x14ac:dyDescent="0.25">
      <c r="C4" s="46" t="s">
        <v>217</v>
      </c>
      <c r="D4" s="46"/>
      <c r="E4" s="27"/>
      <c r="H4" s="50"/>
      <c r="I4" s="49"/>
      <c r="J4" s="27"/>
    </row>
    <row r="5" spans="2:10" ht="15.75" x14ac:dyDescent="0.25">
      <c r="B5" s="51"/>
      <c r="C5" s="51"/>
      <c r="D5" s="51"/>
      <c r="E5" s="51"/>
      <c r="F5" s="52"/>
      <c r="G5" s="51"/>
      <c r="H5" s="49"/>
      <c r="I5" s="49"/>
    </row>
    <row r="6" spans="2:10" ht="15.75" x14ac:dyDescent="0.25">
      <c r="B6" s="53" t="s">
        <v>55</v>
      </c>
      <c r="C6" s="54" t="s">
        <v>56</v>
      </c>
      <c r="D6" s="51"/>
      <c r="E6" s="53" t="s">
        <v>216</v>
      </c>
      <c r="F6" s="52"/>
      <c r="G6" s="51"/>
      <c r="H6" s="51"/>
      <c r="I6" s="51"/>
    </row>
    <row r="7" spans="2:10" ht="15.75" x14ac:dyDescent="0.25">
      <c r="B7" s="54" t="s">
        <v>48</v>
      </c>
      <c r="C7" s="51"/>
      <c r="D7" s="51"/>
      <c r="E7" s="54" t="s">
        <v>48</v>
      </c>
      <c r="F7" s="52"/>
      <c r="G7" s="51"/>
      <c r="H7" s="51"/>
      <c r="I7" s="51"/>
    </row>
    <row r="8" spans="2:10" ht="15.75" x14ac:dyDescent="0.25">
      <c r="B8" s="55">
        <v>3969</v>
      </c>
      <c r="C8" s="56" t="s">
        <v>57</v>
      </c>
      <c r="D8" s="55"/>
      <c r="E8" s="55">
        <v>7989</v>
      </c>
      <c r="F8" s="52"/>
      <c r="G8" s="51"/>
      <c r="H8" s="51"/>
      <c r="I8" s="51"/>
    </row>
    <row r="9" spans="2:10" ht="15.75" x14ac:dyDescent="0.25">
      <c r="B9" s="55"/>
      <c r="C9" s="56" t="s">
        <v>22</v>
      </c>
      <c r="D9" s="55"/>
      <c r="E9" s="55">
        <v>660</v>
      </c>
      <c r="F9" s="52"/>
      <c r="G9" s="51"/>
      <c r="H9" s="51"/>
      <c r="I9" s="51"/>
    </row>
    <row r="10" spans="2:10" ht="15.75" x14ac:dyDescent="0.25">
      <c r="B10" s="55">
        <v>733</v>
      </c>
      <c r="C10" s="57" t="s">
        <v>58</v>
      </c>
      <c r="D10" s="55"/>
      <c r="E10" s="55">
        <v>0</v>
      </c>
      <c r="F10" s="52"/>
      <c r="G10" s="49"/>
      <c r="H10" s="58"/>
      <c r="I10" s="58"/>
    </row>
    <row r="11" spans="2:10" ht="15.75" x14ac:dyDescent="0.25">
      <c r="B11" s="55">
        <v>2584</v>
      </c>
      <c r="C11" s="57" t="s">
        <v>59</v>
      </c>
      <c r="D11" s="55"/>
      <c r="E11" s="55"/>
      <c r="F11" s="52"/>
      <c r="G11" s="51"/>
    </row>
    <row r="12" spans="2:10" ht="15.75" x14ac:dyDescent="0.25">
      <c r="B12" s="55">
        <v>0</v>
      </c>
      <c r="C12" s="57" t="s">
        <v>60</v>
      </c>
      <c r="D12" s="55"/>
      <c r="E12" s="55"/>
      <c r="F12" s="52"/>
      <c r="G12" s="51"/>
      <c r="H12" s="51"/>
      <c r="I12" s="51"/>
    </row>
    <row r="13" spans="2:10" ht="15.75" x14ac:dyDescent="0.25">
      <c r="B13" s="55"/>
      <c r="C13" s="56" t="s">
        <v>61</v>
      </c>
      <c r="D13" s="55"/>
      <c r="E13" s="55"/>
      <c r="F13" s="52"/>
      <c r="G13" s="51"/>
      <c r="H13" s="51"/>
      <c r="I13" s="51"/>
    </row>
    <row r="14" spans="2:10" ht="17.25" customHeight="1" x14ac:dyDescent="0.25">
      <c r="B14" s="55"/>
      <c r="C14" s="57" t="s">
        <v>62</v>
      </c>
      <c r="D14" s="55">
        <v>-225</v>
      </c>
      <c r="E14" s="55"/>
      <c r="F14" s="52"/>
      <c r="G14" s="51"/>
      <c r="H14" s="51"/>
      <c r="I14" s="51"/>
    </row>
    <row r="15" spans="2:10" ht="15.75" x14ac:dyDescent="0.25">
      <c r="B15" s="55"/>
      <c r="C15" s="57" t="s">
        <v>29</v>
      </c>
      <c r="D15" s="55">
        <v>-600</v>
      </c>
      <c r="E15" s="55"/>
      <c r="F15" s="52"/>
      <c r="G15" s="51"/>
      <c r="H15" s="51"/>
      <c r="I15" s="51"/>
    </row>
    <row r="16" spans="2:10" ht="19.5" customHeight="1" x14ac:dyDescent="0.25">
      <c r="B16" s="42"/>
      <c r="C16" s="57" t="s">
        <v>63</v>
      </c>
      <c r="D16" s="42">
        <v>-190</v>
      </c>
      <c r="E16" s="42"/>
      <c r="F16" s="52"/>
      <c r="G16" s="51"/>
      <c r="H16" s="51"/>
      <c r="I16" s="51"/>
    </row>
    <row r="17" spans="2:11" ht="15" customHeight="1" x14ac:dyDescent="0.25">
      <c r="B17" s="55"/>
      <c r="C17" s="57" t="s">
        <v>64</v>
      </c>
      <c r="D17" s="55">
        <v>-150</v>
      </c>
      <c r="E17" s="55"/>
      <c r="G17" s="60"/>
      <c r="H17" s="51"/>
      <c r="I17" s="51"/>
    </row>
    <row r="18" spans="2:11" ht="15" customHeight="1" x14ac:dyDescent="0.25">
      <c r="B18" s="55">
        <v>0</v>
      </c>
      <c r="C18" s="56" t="s">
        <v>65</v>
      </c>
      <c r="D18" s="55"/>
      <c r="E18" s="55"/>
      <c r="G18" s="60"/>
      <c r="H18" s="51"/>
      <c r="I18" s="51"/>
    </row>
    <row r="19" spans="2:11" ht="18" customHeight="1" x14ac:dyDescent="0.25">
      <c r="B19" s="55">
        <v>0</v>
      </c>
      <c r="C19" s="56" t="s">
        <v>66</v>
      </c>
      <c r="D19" s="55"/>
      <c r="E19" s="55"/>
      <c r="H19" s="51"/>
      <c r="I19" s="51"/>
    </row>
    <row r="20" spans="2:11" ht="15.75" x14ac:dyDescent="0.25">
      <c r="B20" s="55">
        <v>0</v>
      </c>
      <c r="C20" s="56" t="s">
        <v>67</v>
      </c>
      <c r="D20" s="55"/>
      <c r="E20" s="55"/>
      <c r="H20" s="51"/>
      <c r="I20" s="51"/>
    </row>
    <row r="21" spans="2:11" ht="15.75" x14ac:dyDescent="0.25">
      <c r="B21" s="55">
        <v>0</v>
      </c>
      <c r="C21" s="57"/>
      <c r="D21" s="55"/>
      <c r="E21" s="55"/>
      <c r="F21" s="52"/>
      <c r="G21" s="61"/>
      <c r="H21" s="51"/>
    </row>
    <row r="22" spans="2:11" s="73" customFormat="1" ht="15.75" x14ac:dyDescent="0.25">
      <c r="B22" s="55">
        <v>1016.67</v>
      </c>
      <c r="C22" s="57" t="s">
        <v>223</v>
      </c>
      <c r="D22" s="55"/>
      <c r="E22" s="55">
        <v>454.78</v>
      </c>
      <c r="F22" s="52"/>
      <c r="G22" s="61"/>
      <c r="H22" s="51"/>
    </row>
    <row r="23" spans="2:11" ht="15.75" x14ac:dyDescent="0.25">
      <c r="B23" s="55">
        <v>851.38</v>
      </c>
      <c r="C23" s="56" t="s">
        <v>134</v>
      </c>
      <c r="D23" s="55"/>
      <c r="E23" s="55"/>
    </row>
    <row r="24" spans="2:11" ht="15.75" x14ac:dyDescent="0.25">
      <c r="B24" s="62">
        <f>+SUM(B8:B23)</f>
        <v>9154.0499999999993</v>
      </c>
      <c r="C24" s="51"/>
      <c r="D24" s="51"/>
      <c r="E24" s="63">
        <f>+SUM(E8:E23)</f>
        <v>9103.7800000000007</v>
      </c>
    </row>
    <row r="25" spans="2:11" ht="15.75" x14ac:dyDescent="0.25">
      <c r="B25" s="59"/>
      <c r="C25" s="51"/>
      <c r="D25" s="51"/>
      <c r="E25" s="51"/>
    </row>
    <row r="26" spans="2:11" ht="15.75" x14ac:dyDescent="0.25">
      <c r="B26" s="49"/>
      <c r="C26" s="58"/>
      <c r="D26" s="58"/>
      <c r="E26" s="58"/>
      <c r="G26" s="42" t="s">
        <v>68</v>
      </c>
      <c r="I26" s="58"/>
    </row>
    <row r="27" spans="2:11" ht="15.75" x14ac:dyDescent="0.25">
      <c r="B27" s="49"/>
      <c r="C27" s="58"/>
      <c r="D27" s="58"/>
      <c r="E27" s="58"/>
      <c r="G27" s="42"/>
      <c r="I27" s="58"/>
    </row>
    <row r="28" spans="2:11" ht="15.75" x14ac:dyDescent="0.25">
      <c r="B28" s="49"/>
      <c r="C28" s="46"/>
      <c r="E28" s="46"/>
      <c r="F28" s="44"/>
      <c r="G28" s="42"/>
      <c r="H28" s="20"/>
      <c r="I28" s="64"/>
      <c r="J28" s="64"/>
      <c r="K28" s="64"/>
    </row>
    <row r="29" spans="2:11" ht="15.75" x14ac:dyDescent="0.25">
      <c r="B29" s="49"/>
      <c r="C29" s="46" t="s">
        <v>53</v>
      </c>
      <c r="E29" s="46"/>
      <c r="F29" s="44"/>
      <c r="G29" s="42"/>
      <c r="H29" s="20"/>
      <c r="I29" s="64"/>
      <c r="J29" s="64"/>
      <c r="K29" s="64"/>
    </row>
    <row r="30" spans="2:11" ht="15.75" x14ac:dyDescent="0.25">
      <c r="B30" s="49"/>
      <c r="C30" s="46" t="s">
        <v>54</v>
      </c>
      <c r="D30" s="1"/>
      <c r="E30" s="46"/>
      <c r="F30" s="44"/>
      <c r="G30" s="42"/>
      <c r="H30" s="48"/>
      <c r="I30" s="64"/>
      <c r="J30" s="64"/>
      <c r="K30" s="64"/>
    </row>
    <row r="31" spans="2:11" ht="15.75" x14ac:dyDescent="0.25">
      <c r="B31" s="49"/>
      <c r="C31" s="46" t="s">
        <v>217</v>
      </c>
      <c r="D31" s="50"/>
      <c r="E31" s="46"/>
      <c r="F31" s="27"/>
      <c r="G31" s="42"/>
      <c r="H31" s="20"/>
      <c r="I31" s="64"/>
      <c r="J31" s="64"/>
      <c r="K31" s="64"/>
    </row>
    <row r="32" spans="2:11" ht="15.75" x14ac:dyDescent="0.25">
      <c r="B32" s="49"/>
      <c r="C32" s="65"/>
      <c r="G32" s="61"/>
      <c r="H32" s="61"/>
      <c r="I32" s="61"/>
      <c r="J32" s="61"/>
      <c r="K32" s="61"/>
    </row>
    <row r="33" spans="2:11" x14ac:dyDescent="0.25">
      <c r="B33" s="54" t="s">
        <v>48</v>
      </c>
      <c r="C33" s="54" t="s">
        <v>69</v>
      </c>
      <c r="D33" s="54"/>
      <c r="E33" s="54" t="s">
        <v>48</v>
      </c>
      <c r="G33" s="61"/>
      <c r="H33" s="61"/>
      <c r="I33" s="61"/>
      <c r="J33" s="61"/>
      <c r="K33" s="61"/>
    </row>
    <row r="34" spans="2:11" x14ac:dyDescent="0.25">
      <c r="B34" s="86">
        <v>1492.18</v>
      </c>
      <c r="C34" s="56" t="s">
        <v>131</v>
      </c>
      <c r="E34" s="44">
        <v>2141.5300000000002</v>
      </c>
      <c r="G34" s="61"/>
      <c r="H34" s="61"/>
      <c r="I34" s="61"/>
      <c r="J34" s="61"/>
      <c r="K34" s="61"/>
    </row>
    <row r="35" spans="2:11" s="73" customFormat="1" x14ac:dyDescent="0.25">
      <c r="B35" s="86">
        <v>0</v>
      </c>
      <c r="C35" s="56" t="s">
        <v>118</v>
      </c>
      <c r="E35" s="73">
        <v>0</v>
      </c>
      <c r="F35" s="42"/>
      <c r="G35" s="61"/>
      <c r="H35" s="61"/>
      <c r="I35" s="61"/>
      <c r="J35" s="61"/>
      <c r="K35" s="61"/>
    </row>
    <row r="36" spans="2:11" s="80" customFormat="1" x14ac:dyDescent="0.25">
      <c r="B36" s="86">
        <v>367.2</v>
      </c>
      <c r="C36" s="56" t="s">
        <v>133</v>
      </c>
      <c r="E36" s="80">
        <v>427.2</v>
      </c>
      <c r="F36" s="42"/>
      <c r="G36" s="61"/>
      <c r="H36" s="61"/>
      <c r="I36" s="61"/>
      <c r="J36" s="61"/>
      <c r="K36" s="61"/>
    </row>
    <row r="37" spans="2:11" x14ac:dyDescent="0.25">
      <c r="B37" s="86">
        <v>0</v>
      </c>
      <c r="C37" s="56" t="s">
        <v>10</v>
      </c>
      <c r="E37" s="44">
        <v>650</v>
      </c>
      <c r="G37" s="61"/>
      <c r="H37" s="61"/>
      <c r="I37" s="61"/>
      <c r="J37" s="61"/>
      <c r="K37" s="61"/>
    </row>
    <row r="38" spans="2:11" x14ac:dyDescent="0.25">
      <c r="B38" s="86">
        <v>0</v>
      </c>
      <c r="C38" s="56" t="s">
        <v>70</v>
      </c>
      <c r="E38" s="44">
        <v>280.94</v>
      </c>
      <c r="H38" s="61"/>
      <c r="I38" s="61"/>
      <c r="J38" s="61"/>
      <c r="K38" s="58"/>
    </row>
    <row r="39" spans="2:11" x14ac:dyDescent="0.25">
      <c r="B39" s="86">
        <v>40</v>
      </c>
      <c r="C39" s="56" t="s">
        <v>71</v>
      </c>
      <c r="E39" s="44">
        <v>0</v>
      </c>
    </row>
    <row r="40" spans="2:11" x14ac:dyDescent="0.25">
      <c r="B40" s="86">
        <v>1196</v>
      </c>
      <c r="C40" s="56" t="s">
        <v>72</v>
      </c>
      <c r="E40" s="44">
        <v>2356</v>
      </c>
    </row>
    <row r="41" spans="2:11" s="73" customFormat="1" x14ac:dyDescent="0.25">
      <c r="B41" s="86">
        <v>0</v>
      </c>
      <c r="C41" s="56" t="s">
        <v>9</v>
      </c>
      <c r="E41" s="73">
        <v>0</v>
      </c>
      <c r="F41" s="42"/>
      <c r="G41" s="20"/>
    </row>
    <row r="42" spans="2:11" x14ac:dyDescent="0.25">
      <c r="B42" s="86">
        <v>650.35</v>
      </c>
      <c r="C42" s="56" t="s">
        <v>73</v>
      </c>
      <c r="E42" s="44">
        <v>660.05</v>
      </c>
    </row>
    <row r="43" spans="2:11" x14ac:dyDescent="0.25">
      <c r="B43" s="86">
        <v>80</v>
      </c>
      <c r="C43" s="56" t="s">
        <v>74</v>
      </c>
      <c r="E43" s="44">
        <v>70</v>
      </c>
    </row>
    <row r="44" spans="2:11" s="73" customFormat="1" x14ac:dyDescent="0.25">
      <c r="B44" s="86">
        <v>0</v>
      </c>
      <c r="C44" s="56" t="s">
        <v>117</v>
      </c>
      <c r="F44" s="42"/>
      <c r="G44" s="20"/>
    </row>
    <row r="45" spans="2:11" x14ac:dyDescent="0.25">
      <c r="B45" s="86">
        <v>4978.95</v>
      </c>
      <c r="C45" s="56" t="s">
        <v>75</v>
      </c>
    </row>
    <row r="46" spans="2:11" s="80" customFormat="1" x14ac:dyDescent="0.25">
      <c r="B46" s="86">
        <v>154</v>
      </c>
      <c r="C46" s="56" t="s">
        <v>132</v>
      </c>
      <c r="F46" s="42"/>
      <c r="G46" s="20"/>
    </row>
    <row r="47" spans="2:11" x14ac:dyDescent="0.25">
      <c r="B47" s="86">
        <v>190</v>
      </c>
      <c r="C47" s="56" t="s">
        <v>76</v>
      </c>
      <c r="E47" s="44">
        <v>238</v>
      </c>
    </row>
    <row r="48" spans="2:11" x14ac:dyDescent="0.25">
      <c r="B48" s="86">
        <v>0</v>
      </c>
      <c r="C48" s="56" t="s">
        <v>77</v>
      </c>
    </row>
    <row r="49" spans="2:7" x14ac:dyDescent="0.25">
      <c r="B49" s="86">
        <v>0</v>
      </c>
      <c r="C49" s="56" t="s">
        <v>78</v>
      </c>
      <c r="D49" s="44">
        <v>-851.38</v>
      </c>
    </row>
    <row r="50" spans="2:7" s="80" customFormat="1" x14ac:dyDescent="0.25">
      <c r="B50" s="86">
        <v>75</v>
      </c>
      <c r="C50" s="56" t="s">
        <v>129</v>
      </c>
      <c r="F50" s="42"/>
      <c r="G50" s="20"/>
    </row>
    <row r="51" spans="2:7" s="87" customFormat="1" x14ac:dyDescent="0.25">
      <c r="C51" s="56" t="s">
        <v>175</v>
      </c>
      <c r="E51" s="87">
        <v>243.48</v>
      </c>
      <c r="F51" s="42"/>
      <c r="G51" s="20"/>
    </row>
    <row r="52" spans="2:7" s="87" customFormat="1" x14ac:dyDescent="0.25">
      <c r="C52" s="56" t="s">
        <v>155</v>
      </c>
      <c r="E52" s="87">
        <v>1585.69</v>
      </c>
      <c r="F52" s="42"/>
      <c r="G52" s="20"/>
    </row>
    <row r="53" spans="2:7" x14ac:dyDescent="0.25">
      <c r="B53" s="66">
        <f>+SUM(B34:B50)</f>
        <v>9223.68</v>
      </c>
      <c r="E53" s="67">
        <f>+SUM(E34:E52)</f>
        <v>8652.89</v>
      </c>
    </row>
    <row r="54" spans="2:7" x14ac:dyDescent="0.25">
      <c r="E54" s="58"/>
    </row>
    <row r="55" spans="2:7" x14ac:dyDescent="0.25">
      <c r="E55" s="58"/>
    </row>
    <row r="56" spans="2:7" x14ac:dyDescent="0.25">
      <c r="E56" s="58"/>
      <c r="G56" s="42" t="s">
        <v>79</v>
      </c>
    </row>
    <row r="57" spans="2:7" x14ac:dyDescent="0.25">
      <c r="E57" s="58"/>
      <c r="G57" s="42"/>
    </row>
    <row r="58" spans="2:7" x14ac:dyDescent="0.25">
      <c r="E58" s="58"/>
      <c r="G58" s="42"/>
    </row>
    <row r="59" spans="2:7" x14ac:dyDescent="0.25">
      <c r="C59" s="46"/>
    </row>
    <row r="68" spans="2:5" x14ac:dyDescent="0.25">
      <c r="C68" s="46" t="s">
        <v>53</v>
      </c>
    </row>
    <row r="69" spans="2:5" x14ac:dyDescent="0.25">
      <c r="C69" s="46" t="s">
        <v>54</v>
      </c>
    </row>
    <row r="70" spans="2:5" x14ac:dyDescent="0.25">
      <c r="C70" s="46" t="s">
        <v>217</v>
      </c>
    </row>
    <row r="72" spans="2:5" x14ac:dyDescent="0.25">
      <c r="B72" s="53" t="s">
        <v>55</v>
      </c>
      <c r="C72" s="68" t="s">
        <v>80</v>
      </c>
      <c r="D72" s="53" t="s">
        <v>218</v>
      </c>
      <c r="E72" s="53"/>
    </row>
    <row r="73" spans="2:5" x14ac:dyDescent="0.25">
      <c r="B73" s="54" t="s">
        <v>48</v>
      </c>
      <c r="D73" s="54" t="s">
        <v>48</v>
      </c>
      <c r="E73" s="54"/>
    </row>
    <row r="74" spans="2:5" ht="15.75" x14ac:dyDescent="0.25">
      <c r="B74" s="12">
        <v>12921.73</v>
      </c>
      <c r="C74" s="70" t="s">
        <v>224</v>
      </c>
      <c r="D74" s="12">
        <v>12852.1</v>
      </c>
    </row>
    <row r="75" spans="2:5" ht="15.75" x14ac:dyDescent="0.25">
      <c r="B75" s="42">
        <v>9154.0499999999993</v>
      </c>
      <c r="C75" s="70" t="s">
        <v>81</v>
      </c>
      <c r="D75" s="63">
        <v>9103.7800000000007</v>
      </c>
    </row>
    <row r="76" spans="2:5" x14ac:dyDescent="0.25">
      <c r="B76" s="42">
        <f>+B74+B75</f>
        <v>22075.78</v>
      </c>
      <c r="C76" s="70"/>
      <c r="D76" s="42"/>
    </row>
    <row r="77" spans="2:5" ht="15.75" x14ac:dyDescent="0.25">
      <c r="B77" s="42">
        <v>9223.68</v>
      </c>
      <c r="C77" s="70" t="s">
        <v>82</v>
      </c>
      <c r="D77" s="63">
        <v>8652.89</v>
      </c>
    </row>
    <row r="78" spans="2:5" x14ac:dyDescent="0.25">
      <c r="B78" s="42">
        <f>+B76-B77</f>
        <v>12852.099999999999</v>
      </c>
      <c r="C78" s="70" t="s">
        <v>225</v>
      </c>
      <c r="D78" s="42">
        <v>13302.99</v>
      </c>
    </row>
    <row r="79" spans="2:5" x14ac:dyDescent="0.25">
      <c r="B79" s="42"/>
      <c r="C79" s="70"/>
      <c r="D79" s="42"/>
    </row>
    <row r="80" spans="2:5" x14ac:dyDescent="0.25">
      <c r="B80" s="42"/>
      <c r="C80" s="70" t="s">
        <v>83</v>
      </c>
      <c r="D80" s="42"/>
    </row>
    <row r="81" spans="1:8" x14ac:dyDescent="0.25">
      <c r="B81" s="42">
        <v>12852.099999999999</v>
      </c>
      <c r="C81" s="70" t="s">
        <v>84</v>
      </c>
      <c r="D81" s="42">
        <v>13302.99</v>
      </c>
    </row>
    <row r="82" spans="1:8" x14ac:dyDescent="0.25">
      <c r="B82" s="42">
        <v>6777.32</v>
      </c>
      <c r="C82" s="70" t="s">
        <v>85</v>
      </c>
      <c r="D82" s="42">
        <v>6777.32</v>
      </c>
    </row>
    <row r="83" spans="1:8" x14ac:dyDescent="0.25">
      <c r="B83" s="42"/>
      <c r="C83" s="70"/>
      <c r="D83" s="42"/>
    </row>
    <row r="84" spans="1:8" x14ac:dyDescent="0.25">
      <c r="B84" s="42">
        <f>+B81+B82</f>
        <v>19629.419999999998</v>
      </c>
      <c r="C84" s="70" t="s">
        <v>86</v>
      </c>
      <c r="D84" s="42">
        <f>+D81+D82</f>
        <v>20080.309999999998</v>
      </c>
    </row>
    <row r="85" spans="1:8" s="73" customFormat="1" x14ac:dyDescent="0.25">
      <c r="A85" s="44"/>
      <c r="B85" s="69"/>
      <c r="C85" s="44"/>
      <c r="D85" s="44"/>
      <c r="E85" s="44"/>
      <c r="F85" s="42"/>
      <c r="G85" s="20"/>
      <c r="H85" s="44"/>
    </row>
    <row r="86" spans="1:8" s="73" customFormat="1" x14ac:dyDescent="0.25">
      <c r="A86" s="44"/>
      <c r="B86" s="45"/>
      <c r="C86" s="44"/>
      <c r="D86" s="44"/>
      <c r="E86" s="44"/>
      <c r="F86" s="42"/>
      <c r="G86" s="20"/>
      <c r="H86" s="44"/>
    </row>
    <row r="87" spans="1:8" s="73" customFormat="1" x14ac:dyDescent="0.25">
      <c r="A87" s="44"/>
      <c r="B87" s="45"/>
      <c r="C87" s="44" t="s">
        <v>87</v>
      </c>
      <c r="D87" s="44" t="s">
        <v>88</v>
      </c>
      <c r="E87" s="44"/>
      <c r="F87" s="42"/>
      <c r="G87" s="20"/>
      <c r="H87" s="44"/>
    </row>
    <row r="88" spans="1:8" s="73" customFormat="1" x14ac:dyDescent="0.25">
      <c r="A88" s="44"/>
      <c r="B88" s="45"/>
      <c r="C88" s="44" t="s">
        <v>89</v>
      </c>
      <c r="D88" s="44" t="s">
        <v>90</v>
      </c>
      <c r="E88" s="44"/>
      <c r="F88" s="42"/>
      <c r="G88" s="20"/>
      <c r="H88" s="44"/>
    </row>
    <row r="90" spans="1:8" x14ac:dyDescent="0.25">
      <c r="C90" s="44" t="s">
        <v>91</v>
      </c>
    </row>
    <row r="92" spans="1:8" x14ac:dyDescent="0.25">
      <c r="G92" s="42" t="s">
        <v>92</v>
      </c>
    </row>
    <row r="93" spans="1:8" x14ac:dyDescent="0.25">
      <c r="A93" s="73"/>
      <c r="C93" s="73"/>
      <c r="D93" s="73"/>
      <c r="E93" s="73"/>
      <c r="G93" s="42"/>
      <c r="H93" s="73"/>
    </row>
    <row r="94" spans="1:8" x14ac:dyDescent="0.25">
      <c r="C94" s="46" t="s">
        <v>53</v>
      </c>
    </row>
    <row r="95" spans="1:8" x14ac:dyDescent="0.25">
      <c r="C95" s="46" t="s">
        <v>54</v>
      </c>
    </row>
    <row r="96" spans="1:8" x14ac:dyDescent="0.25">
      <c r="C96" s="46" t="s">
        <v>217</v>
      </c>
    </row>
    <row r="98" spans="2:4" x14ac:dyDescent="0.25">
      <c r="B98" s="71" t="s">
        <v>93</v>
      </c>
    </row>
    <row r="99" spans="2:4" x14ac:dyDescent="0.25">
      <c r="B99" s="71" t="s">
        <v>219</v>
      </c>
    </row>
    <row r="100" spans="2:4" x14ac:dyDescent="0.25">
      <c r="B100" s="45" t="s">
        <v>94</v>
      </c>
      <c r="D100" s="72" t="s">
        <v>48</v>
      </c>
    </row>
    <row r="101" spans="2:4" x14ac:dyDescent="0.25">
      <c r="C101" s="44" t="s">
        <v>222</v>
      </c>
    </row>
    <row r="102" spans="2:4" x14ac:dyDescent="0.25">
      <c r="C102" s="44" t="s">
        <v>95</v>
      </c>
      <c r="D102" s="20" t="s">
        <v>96</v>
      </c>
    </row>
    <row r="103" spans="2:4" x14ac:dyDescent="0.25">
      <c r="C103" s="44" t="s">
        <v>97</v>
      </c>
      <c r="D103" s="44">
        <v>27918.5</v>
      </c>
    </row>
    <row r="104" spans="2:4" x14ac:dyDescent="0.25">
      <c r="C104" s="44" t="s">
        <v>98</v>
      </c>
      <c r="D104" s="44">
        <v>25000</v>
      </c>
    </row>
    <row r="105" spans="2:4" x14ac:dyDescent="0.25">
      <c r="C105" s="44" t="s">
        <v>99</v>
      </c>
      <c r="D105" s="44">
        <v>5000</v>
      </c>
    </row>
    <row r="106" spans="2:4" x14ac:dyDescent="0.25">
      <c r="C106" s="44" t="s">
        <v>100</v>
      </c>
      <c r="D106" s="44">
        <v>950</v>
      </c>
    </row>
    <row r="107" spans="2:4" x14ac:dyDescent="0.25">
      <c r="C107" s="44" t="s">
        <v>101</v>
      </c>
      <c r="D107" s="44">
        <v>457.85</v>
      </c>
    </row>
    <row r="108" spans="2:4" x14ac:dyDescent="0.25">
      <c r="C108" s="44" t="s">
        <v>102</v>
      </c>
      <c r="D108" s="44">
        <v>1</v>
      </c>
    </row>
    <row r="109" spans="2:4" x14ac:dyDescent="0.25">
      <c r="C109" s="44" t="s">
        <v>103</v>
      </c>
      <c r="D109" s="44">
        <v>1372.96</v>
      </c>
    </row>
    <row r="110" spans="2:4" x14ac:dyDescent="0.25">
      <c r="C110" s="44" t="s">
        <v>104</v>
      </c>
      <c r="D110" s="44">
        <v>846.77</v>
      </c>
    </row>
    <row r="111" spans="2:4" x14ac:dyDescent="0.25">
      <c r="C111" s="44" t="s">
        <v>105</v>
      </c>
      <c r="D111" s="44">
        <v>1223.6500000000001</v>
      </c>
    </row>
    <row r="112" spans="2:4" x14ac:dyDescent="0.25">
      <c r="D112" s="44">
        <f>+SUM(D102:D111)</f>
        <v>62770.729999999996</v>
      </c>
    </row>
    <row r="114" spans="1:7" x14ac:dyDescent="0.25">
      <c r="B114" s="71" t="s">
        <v>106</v>
      </c>
    </row>
    <row r="115" spans="1:7" x14ac:dyDescent="0.25">
      <c r="B115" s="71" t="s">
        <v>107</v>
      </c>
    </row>
    <row r="116" spans="1:7" s="80" customFormat="1" x14ac:dyDescent="0.25">
      <c r="B116" s="71" t="s">
        <v>226</v>
      </c>
      <c r="F116" s="42"/>
      <c r="G116" s="20"/>
    </row>
    <row r="117" spans="1:7" x14ac:dyDescent="0.25">
      <c r="A117" s="20" t="s">
        <v>108</v>
      </c>
      <c r="B117" s="71" t="s">
        <v>109</v>
      </c>
    </row>
    <row r="118" spans="1:7" x14ac:dyDescent="0.25">
      <c r="A118" s="20"/>
      <c r="B118" s="71" t="s">
        <v>220</v>
      </c>
    </row>
    <row r="119" spans="1:7" x14ac:dyDescent="0.25">
      <c r="A119" s="20" t="s">
        <v>108</v>
      </c>
      <c r="B119" s="71" t="s">
        <v>110</v>
      </c>
    </row>
    <row r="120" spans="1:7" x14ac:dyDescent="0.25">
      <c r="A120" s="20"/>
      <c r="B120" s="71" t="s">
        <v>135</v>
      </c>
    </row>
    <row r="121" spans="1:7" x14ac:dyDescent="0.25">
      <c r="A121" s="20"/>
      <c r="B121" s="71" t="s">
        <v>111</v>
      </c>
    </row>
    <row r="122" spans="1:7" x14ac:dyDescent="0.25">
      <c r="A122" s="20" t="s">
        <v>108</v>
      </c>
      <c r="B122" s="71" t="s">
        <v>112</v>
      </c>
    </row>
    <row r="123" spans="1:7" x14ac:dyDescent="0.25">
      <c r="A123" s="20"/>
      <c r="B123" s="71" t="s">
        <v>221</v>
      </c>
    </row>
    <row r="124" spans="1:7" x14ac:dyDescent="0.25">
      <c r="A124" s="20" t="s">
        <v>108</v>
      </c>
      <c r="B124" s="71" t="s">
        <v>113</v>
      </c>
    </row>
    <row r="125" spans="1:7" x14ac:dyDescent="0.25">
      <c r="A125" s="70"/>
      <c r="B125" s="71" t="s">
        <v>114</v>
      </c>
    </row>
    <row r="126" spans="1:7" x14ac:dyDescent="0.25">
      <c r="A126" s="20" t="s">
        <v>108</v>
      </c>
      <c r="B126" s="71" t="s">
        <v>115</v>
      </c>
    </row>
    <row r="127" spans="1:7" x14ac:dyDescent="0.25">
      <c r="A127" s="20"/>
      <c r="B127" s="71" t="s">
        <v>116</v>
      </c>
    </row>
    <row r="129" spans="2:2" x14ac:dyDescent="0.25">
      <c r="B129" s="71"/>
    </row>
    <row r="130" spans="2:2" x14ac:dyDescent="0.25">
      <c r="B130" s="71"/>
    </row>
  </sheetData>
  <pageMargins left="0.7" right="0.7" top="0.75" bottom="0.75" header="0.3" footer="0.3"/>
  <pageSetup paperSize="9" scale="7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40993-8C3E-4F54-91DC-7C046A0A8AE0}">
  <sheetPr>
    <pageSetUpPr fitToPage="1"/>
  </sheetPr>
  <dimension ref="A1:H10"/>
  <sheetViews>
    <sheetView workbookViewId="0">
      <selection activeCell="A3" sqref="A3:H9"/>
    </sheetView>
  </sheetViews>
  <sheetFormatPr defaultRowHeight="15" x14ac:dyDescent="0.25"/>
  <cols>
    <col min="1" max="1" width="11.42578125" style="74" bestFit="1" customWidth="1"/>
    <col min="2" max="2" width="15" style="74" bestFit="1" customWidth="1"/>
    <col min="3" max="3" width="24.28515625" style="74" customWidth="1"/>
    <col min="4" max="4" width="38.28515625" style="74" bestFit="1" customWidth="1"/>
    <col min="5" max="5" width="48.42578125" style="74" customWidth="1"/>
    <col min="6" max="6" width="13.140625" style="74" bestFit="1" customWidth="1"/>
    <col min="7" max="7" width="12.140625" style="74" bestFit="1" customWidth="1"/>
    <col min="8" max="8" width="12.28515625" style="74" bestFit="1" customWidth="1"/>
    <col min="9" max="16384" width="9.140625" style="74"/>
  </cols>
  <sheetData>
    <row r="1" spans="1:8" ht="30" x14ac:dyDescent="0.25">
      <c r="A1" s="74" t="s">
        <v>126</v>
      </c>
    </row>
    <row r="2" spans="1:8" ht="30" x14ac:dyDescent="0.25">
      <c r="A2" s="74" t="s">
        <v>119</v>
      </c>
      <c r="B2" s="74" t="s">
        <v>120</v>
      </c>
      <c r="C2" s="74" t="s">
        <v>202</v>
      </c>
      <c r="D2" s="74" t="s">
        <v>121</v>
      </c>
      <c r="E2" s="74" t="s">
        <v>122</v>
      </c>
      <c r="F2" s="74" t="s">
        <v>123</v>
      </c>
      <c r="G2" s="74" t="s">
        <v>124</v>
      </c>
      <c r="H2" s="74" t="s">
        <v>125</v>
      </c>
    </row>
    <row r="3" spans="1:8" ht="45" x14ac:dyDescent="0.25">
      <c r="A3" s="75" t="s">
        <v>180</v>
      </c>
      <c r="B3" s="74">
        <v>11375</v>
      </c>
      <c r="C3" s="74" t="s">
        <v>53</v>
      </c>
      <c r="D3" s="74" t="s">
        <v>181</v>
      </c>
      <c r="E3" s="74" t="s">
        <v>182</v>
      </c>
      <c r="F3" s="74">
        <v>151.19999999999999</v>
      </c>
      <c r="G3" s="74">
        <v>25.2</v>
      </c>
      <c r="H3" s="74" t="s">
        <v>183</v>
      </c>
    </row>
    <row r="4" spans="1:8" ht="45" x14ac:dyDescent="0.25">
      <c r="A4" s="75" t="s">
        <v>180</v>
      </c>
      <c r="B4" s="74">
        <v>11392</v>
      </c>
      <c r="C4" s="74" t="s">
        <v>53</v>
      </c>
      <c r="D4" s="74" t="s">
        <v>181</v>
      </c>
      <c r="E4" s="74" t="s">
        <v>184</v>
      </c>
      <c r="F4" s="74">
        <v>66</v>
      </c>
      <c r="G4" s="74">
        <v>11</v>
      </c>
      <c r="H4" s="74" t="s">
        <v>183</v>
      </c>
    </row>
    <row r="5" spans="1:8" ht="45" x14ac:dyDescent="0.25">
      <c r="A5" s="75" t="s">
        <v>185</v>
      </c>
      <c r="B5" s="74">
        <v>11588</v>
      </c>
      <c r="C5" s="74" t="s">
        <v>53</v>
      </c>
      <c r="D5" s="74" t="s">
        <v>181</v>
      </c>
      <c r="E5" s="74" t="s">
        <v>186</v>
      </c>
      <c r="F5" s="74">
        <v>210</v>
      </c>
      <c r="G5" s="74">
        <v>35</v>
      </c>
      <c r="H5" s="74" t="s">
        <v>183</v>
      </c>
    </row>
    <row r="6" spans="1:8" ht="45" x14ac:dyDescent="0.25">
      <c r="A6" s="75" t="s">
        <v>187</v>
      </c>
      <c r="B6" s="74">
        <v>501809848</v>
      </c>
      <c r="C6" s="74" t="s">
        <v>53</v>
      </c>
      <c r="D6" s="74" t="s">
        <v>188</v>
      </c>
      <c r="E6" s="74" t="s">
        <v>189</v>
      </c>
      <c r="F6" s="74">
        <v>660.05</v>
      </c>
      <c r="G6" s="74">
        <v>70.72</v>
      </c>
      <c r="H6" s="74">
        <v>107831677</v>
      </c>
    </row>
    <row r="7" spans="1:8" ht="45" x14ac:dyDescent="0.25">
      <c r="A7" s="75" t="s">
        <v>190</v>
      </c>
      <c r="B7" s="74">
        <v>15523</v>
      </c>
      <c r="C7" s="74" t="s">
        <v>53</v>
      </c>
      <c r="D7" s="74" t="s">
        <v>191</v>
      </c>
      <c r="E7" s="74" t="s">
        <v>192</v>
      </c>
      <c r="F7" s="74">
        <v>1585.69</v>
      </c>
      <c r="G7" s="74">
        <v>264.27999999999997</v>
      </c>
      <c r="H7" s="74" t="s">
        <v>193</v>
      </c>
    </row>
    <row r="8" spans="1:8" ht="30" x14ac:dyDescent="0.25">
      <c r="A8" s="75" t="s">
        <v>194</v>
      </c>
      <c r="B8" s="74" t="s">
        <v>195</v>
      </c>
      <c r="C8" s="74" t="s">
        <v>53</v>
      </c>
      <c r="D8" s="74" t="s">
        <v>196</v>
      </c>
      <c r="E8" s="74" t="s">
        <v>197</v>
      </c>
      <c r="F8" s="74">
        <v>243.48</v>
      </c>
      <c r="G8" s="74">
        <v>40.58</v>
      </c>
      <c r="H8" s="74">
        <v>887750270</v>
      </c>
    </row>
    <row r="9" spans="1:8" ht="30" x14ac:dyDescent="0.25">
      <c r="A9" s="75" t="s">
        <v>198</v>
      </c>
      <c r="B9" s="74" t="s">
        <v>199</v>
      </c>
      <c r="C9" s="74" t="s">
        <v>53</v>
      </c>
      <c r="D9" s="74" t="s">
        <v>200</v>
      </c>
      <c r="E9" s="74" t="s">
        <v>201</v>
      </c>
      <c r="F9" s="74">
        <v>48</v>
      </c>
      <c r="G9" s="74">
        <v>8</v>
      </c>
      <c r="H9" s="74" t="s">
        <v>203</v>
      </c>
    </row>
    <row r="10" spans="1:8" x14ac:dyDescent="0.25">
      <c r="F10" s="76" t="s">
        <v>127</v>
      </c>
      <c r="G10" s="76">
        <f>SUM(G3:G9)</f>
        <v>454.78</v>
      </c>
    </row>
  </sheetData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0564E-124C-4055-A331-E48452AC7C9D}">
  <sheetPr>
    <pageSetUpPr fitToPage="1"/>
  </sheetPr>
  <dimension ref="A2:J45"/>
  <sheetViews>
    <sheetView topLeftCell="A13" workbookViewId="0">
      <selection activeCell="A22" sqref="A1:XFD1048576"/>
    </sheetView>
  </sheetViews>
  <sheetFormatPr defaultRowHeight="15" x14ac:dyDescent="0.25"/>
  <cols>
    <col min="1" max="1" width="49.28515625" style="20" bestFit="1" customWidth="1"/>
    <col min="2" max="2" width="12" style="81" customWidth="1"/>
    <col min="3" max="4" width="10.7109375" style="81" customWidth="1"/>
    <col min="5" max="5" width="9.140625" style="81"/>
    <col min="6" max="6" width="44.85546875" style="20" customWidth="1"/>
    <col min="7" max="7" width="12.140625" style="81" customWidth="1"/>
    <col min="8" max="8" width="12.5703125" style="81" customWidth="1"/>
    <col min="9" max="9" width="10.42578125" style="81" customWidth="1"/>
    <col min="10" max="16384" width="9.140625" style="81"/>
  </cols>
  <sheetData>
    <row r="2" spans="1:9" ht="15.75" x14ac:dyDescent="0.25">
      <c r="C2" s="1" t="s">
        <v>0</v>
      </c>
    </row>
    <row r="3" spans="1:9" ht="15.75" x14ac:dyDescent="0.25">
      <c r="C3" s="1" t="s">
        <v>146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/>
      <c r="D7" s="4"/>
      <c r="F7" s="4" t="s">
        <v>21</v>
      </c>
      <c r="G7" s="4">
        <v>5326</v>
      </c>
      <c r="H7" s="4">
        <v>5326</v>
      </c>
      <c r="I7" s="31"/>
    </row>
    <row r="8" spans="1:9" ht="15.75" x14ac:dyDescent="0.25">
      <c r="A8" s="29" t="s">
        <v>3</v>
      </c>
      <c r="B8" s="18">
        <v>150</v>
      </c>
      <c r="C8" s="5"/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240</v>
      </c>
      <c r="C10" s="5"/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/>
      <c r="D12" s="5"/>
      <c r="F12" s="6" t="s">
        <v>26</v>
      </c>
      <c r="G12" s="81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/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/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30" t="s">
        <v>12</v>
      </c>
      <c r="B20" s="38"/>
      <c r="C20" s="39"/>
      <c r="D20" s="31"/>
      <c r="F20" s="40"/>
      <c r="G20" s="5"/>
      <c r="H20" s="5"/>
      <c r="I20" s="31"/>
    </row>
    <row r="21" spans="1:9" ht="15" customHeight="1" x14ac:dyDescent="0.25">
      <c r="A21" s="29" t="s">
        <v>13</v>
      </c>
      <c r="B21" s="18">
        <v>750</v>
      </c>
      <c r="C21" s="5"/>
      <c r="D21" s="5"/>
      <c r="F21" s="40" t="s">
        <v>140</v>
      </c>
      <c r="G21" s="5"/>
      <c r="H21" s="5"/>
      <c r="I21" s="31"/>
    </row>
    <row r="22" spans="1:9" ht="15" customHeight="1" x14ac:dyDescent="0.25">
      <c r="A22" s="30" t="s">
        <v>14</v>
      </c>
      <c r="B22" s="18">
        <v>0</v>
      </c>
      <c r="C22" s="5"/>
      <c r="D22" s="5"/>
      <c r="F22" s="40"/>
      <c r="G22" s="5"/>
      <c r="H22" s="5"/>
      <c r="I22" s="31"/>
    </row>
    <row r="23" spans="1:9" ht="18" customHeight="1" x14ac:dyDescent="0.25">
      <c r="A23" s="30" t="s">
        <v>128</v>
      </c>
      <c r="B23" s="18">
        <v>0</v>
      </c>
      <c r="C23" s="5"/>
      <c r="D23" s="5"/>
      <c r="F23" s="26"/>
      <c r="G23" s="5"/>
      <c r="H23" s="5"/>
      <c r="I23" s="31"/>
    </row>
    <row r="24" spans="1:9" ht="15.75" x14ac:dyDescent="0.25">
      <c r="A24" s="29" t="s">
        <v>15</v>
      </c>
      <c r="B24" s="18">
        <v>163.80000000000001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130</v>
      </c>
      <c r="B25" s="18">
        <v>151.19999999999999</v>
      </c>
      <c r="C25" s="5"/>
      <c r="D25" s="5"/>
      <c r="F25" s="26"/>
      <c r="G25" s="5"/>
      <c r="H25" s="51"/>
      <c r="I25" s="31"/>
    </row>
    <row r="26" spans="1:9" ht="16.5" thickBot="1" x14ac:dyDescent="0.3">
      <c r="A26" s="32" t="s">
        <v>16</v>
      </c>
      <c r="B26" s="18">
        <v>2000</v>
      </c>
      <c r="C26" s="5"/>
      <c r="D26" s="5"/>
      <c r="F26" s="8" t="s">
        <v>36</v>
      </c>
      <c r="G26" s="9"/>
      <c r="I26" s="31"/>
    </row>
    <row r="27" spans="1:9" ht="16.5" thickBot="1" x14ac:dyDescent="0.3">
      <c r="A27" s="19" t="s">
        <v>17</v>
      </c>
      <c r="B27" s="37">
        <f>+SUM(B7:B26)</f>
        <v>11285.64</v>
      </c>
      <c r="C27" s="37">
        <f>+SUM(C7:C26)</f>
        <v>0</v>
      </c>
      <c r="D27" s="37">
        <f>+SUM(D7:D26)</f>
        <v>0</v>
      </c>
      <c r="F27" s="9"/>
      <c r="G27" s="34">
        <f>+SUM(G12:G26)</f>
        <v>9668</v>
      </c>
      <c r="H27" s="35">
        <f>SUM(H7:H26)</f>
        <v>5326</v>
      </c>
      <c r="I27" s="36">
        <f>SUM(I7:I26)</f>
        <v>0</v>
      </c>
    </row>
    <row r="28" spans="1:9" ht="15.75" x14ac:dyDescent="0.25">
      <c r="A28" s="19"/>
      <c r="B28" s="58"/>
      <c r="C28" s="58"/>
      <c r="D28" s="58"/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2" spans="1:9" ht="15.75" x14ac:dyDescent="0.25">
      <c r="A32" s="88" t="s">
        <v>147</v>
      </c>
      <c r="B32" s="89"/>
    </row>
    <row r="33" spans="1:10" ht="15.75" x14ac:dyDescent="0.25">
      <c r="A33" s="19"/>
      <c r="H33" s="16"/>
    </row>
    <row r="34" spans="1:10" ht="15.75" x14ac:dyDescent="0.25">
      <c r="A34" s="19" t="s">
        <v>37</v>
      </c>
    </row>
    <row r="35" spans="1:10" ht="15.75" x14ac:dyDescent="0.25">
      <c r="A35" s="19" t="s">
        <v>144</v>
      </c>
      <c r="B35" s="12">
        <v>12852.1</v>
      </c>
      <c r="F35" s="21" t="s">
        <v>149</v>
      </c>
    </row>
    <row r="36" spans="1:10" ht="16.5" thickBot="1" x14ac:dyDescent="0.3">
      <c r="A36" s="19" t="s">
        <v>38</v>
      </c>
      <c r="B36" s="35">
        <f>SUM(H7:H26)</f>
        <v>5326</v>
      </c>
      <c r="F36" s="10" t="s">
        <v>42</v>
      </c>
    </row>
    <row r="37" spans="1:10" ht="15.75" x14ac:dyDescent="0.25">
      <c r="A37" s="19" t="s">
        <v>41</v>
      </c>
      <c r="B37" s="12">
        <f>+B35+B36</f>
        <v>18178.099999999999</v>
      </c>
      <c r="F37" s="7"/>
      <c r="G37" s="15"/>
      <c r="H37" s="15"/>
      <c r="I37" s="15"/>
      <c r="J37" s="15"/>
    </row>
    <row r="38" spans="1:10" ht="15.75" x14ac:dyDescent="0.25">
      <c r="A38" s="19" t="s">
        <v>39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40</v>
      </c>
      <c r="B39" s="37">
        <f>+SUM(C7:C26)</f>
        <v>0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148</v>
      </c>
      <c r="B40" s="13">
        <f>SUM(B37-B39)</f>
        <v>18178.099999999999</v>
      </c>
      <c r="F40" s="8" t="s">
        <v>44</v>
      </c>
      <c r="G40" s="8"/>
      <c r="H40" s="8"/>
      <c r="I40" s="8"/>
      <c r="J40" s="8"/>
    </row>
    <row r="41" spans="1:10" ht="15.75" x14ac:dyDescent="0.25">
      <c r="A41" s="19"/>
      <c r="F41" s="8" t="s">
        <v>45</v>
      </c>
      <c r="G41" s="8"/>
      <c r="H41" s="8"/>
      <c r="I41" s="8"/>
      <c r="J41" s="8"/>
    </row>
    <row r="42" spans="1:10" x14ac:dyDescent="0.25">
      <c r="F42" s="8"/>
      <c r="H42" s="8"/>
      <c r="I42" s="8"/>
      <c r="J42" s="8"/>
    </row>
    <row r="43" spans="1:10" x14ac:dyDescent="0.25">
      <c r="F43" s="8" t="s">
        <v>52</v>
      </c>
      <c r="G43" s="81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12921.73</v>
      </c>
      <c r="H44" s="37">
        <f>-C27</f>
        <v>0</v>
      </c>
      <c r="I44" s="2">
        <f>+SUM(H7:H26)</f>
        <v>5326</v>
      </c>
      <c r="J44" s="2">
        <f>SUM(G44:I44)</f>
        <v>18247.73</v>
      </c>
    </row>
    <row r="45" spans="1:10" ht="15.75" thickBot="1" x14ac:dyDescent="0.3">
      <c r="G45" s="2">
        <f>+SUM(G40:G44)</f>
        <v>19699.05</v>
      </c>
      <c r="H45" s="2">
        <f>+SUM(H40:H44)</f>
        <v>0</v>
      </c>
      <c r="I45" s="2">
        <f>+SUM(H7:H26)</f>
        <v>5326</v>
      </c>
      <c r="J45" s="41">
        <f>+SUM(J40:J44)</f>
        <v>25025.05</v>
      </c>
    </row>
  </sheetData>
  <mergeCells count="1">
    <mergeCell ref="A32:B32"/>
  </mergeCells>
  <pageMargins left="0.7" right="0.7" top="0.75" bottom="0.75" header="0.3" footer="0.3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CCB1E-8D7F-4F65-B560-656C641F43F7}">
  <sheetPr>
    <pageSetUpPr fitToPage="1"/>
  </sheetPr>
  <dimension ref="A2:J45"/>
  <sheetViews>
    <sheetView topLeftCell="A16" workbookViewId="0">
      <selection activeCell="D26" sqref="D26"/>
    </sheetView>
  </sheetViews>
  <sheetFormatPr defaultRowHeight="15" x14ac:dyDescent="0.25"/>
  <cols>
    <col min="1" max="1" width="49.28515625" style="20" bestFit="1" customWidth="1"/>
    <col min="2" max="2" width="12" style="81" customWidth="1"/>
    <col min="3" max="4" width="10.7109375" style="81" customWidth="1"/>
    <col min="5" max="5" width="9.140625" style="81"/>
    <col min="6" max="6" width="44.85546875" style="20" customWidth="1"/>
    <col min="7" max="7" width="12.140625" style="81" customWidth="1"/>
    <col min="8" max="8" width="12.5703125" style="81" customWidth="1"/>
    <col min="9" max="9" width="10.42578125" style="81" customWidth="1"/>
    <col min="10" max="16384" width="9.140625" style="81"/>
  </cols>
  <sheetData>
    <row r="2" spans="1:9" ht="15.75" x14ac:dyDescent="0.25">
      <c r="C2" s="1" t="s">
        <v>0</v>
      </c>
    </row>
    <row r="3" spans="1:9" ht="15.75" x14ac:dyDescent="0.25">
      <c r="C3" s="1" t="s">
        <v>150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182</v>
      </c>
      <c r="D7" s="4"/>
      <c r="F7" s="4" t="s">
        <v>21</v>
      </c>
      <c r="G7" s="4">
        <v>5326</v>
      </c>
      <c r="H7" s="4">
        <v>5326</v>
      </c>
      <c r="I7" s="31"/>
    </row>
    <row r="8" spans="1:9" ht="15.75" x14ac:dyDescent="0.25">
      <c r="A8" s="29" t="s">
        <v>3</v>
      </c>
      <c r="B8" s="18">
        <v>150</v>
      </c>
      <c r="C8" s="5"/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54</v>
      </c>
      <c r="D12" s="5"/>
      <c r="F12" s="6" t="s">
        <v>26</v>
      </c>
      <c r="G12" s="81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/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/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/>
      <c r="D20" s="18"/>
      <c r="F20" s="40"/>
      <c r="G20" s="5"/>
      <c r="H20" s="5"/>
      <c r="I20" s="31"/>
    </row>
    <row r="21" spans="1:9" ht="15" customHeight="1" x14ac:dyDescent="0.25">
      <c r="A21" s="30" t="s">
        <v>12</v>
      </c>
      <c r="B21" s="38"/>
      <c r="C21" s="39"/>
      <c r="D21" s="31"/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29" t="s">
        <v>13</v>
      </c>
      <c r="B22" s="18">
        <v>750</v>
      </c>
      <c r="C22" s="5"/>
      <c r="D22" s="5"/>
      <c r="F22" s="40"/>
      <c r="G22" s="5"/>
      <c r="H22" s="5"/>
      <c r="I22" s="31"/>
    </row>
    <row r="23" spans="1:9" ht="18" customHeight="1" x14ac:dyDescent="0.25">
      <c r="A23" s="30" t="s">
        <v>14</v>
      </c>
      <c r="B23" s="18">
        <v>0</v>
      </c>
      <c r="C23" s="5"/>
      <c r="D23" s="5"/>
      <c r="F23" s="40" t="s">
        <v>140</v>
      </c>
      <c r="G23" s="5"/>
      <c r="H23" s="5"/>
      <c r="I23" s="31"/>
    </row>
    <row r="24" spans="1:9" ht="15.75" x14ac:dyDescent="0.25">
      <c r="A24" s="30" t="s">
        <v>128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15</v>
      </c>
      <c r="B25" s="18">
        <v>163.80000000000001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130</v>
      </c>
      <c r="B26" s="18">
        <v>151.19999999999999</v>
      </c>
      <c r="C26" s="5">
        <v>217.2</v>
      </c>
      <c r="D26" s="5">
        <v>36.200000000000003</v>
      </c>
      <c r="F26" s="8" t="s">
        <v>36</v>
      </c>
      <c r="G26" s="9"/>
      <c r="I26" s="31"/>
    </row>
    <row r="27" spans="1:9" ht="16.5" thickBot="1" x14ac:dyDescent="0.3">
      <c r="A27" s="32" t="s">
        <v>16</v>
      </c>
      <c r="B27" s="18">
        <v>2000</v>
      </c>
      <c r="C27" s="5"/>
      <c r="D27" s="5"/>
      <c r="F27" s="9"/>
      <c r="G27" s="34">
        <f>+SUM(G12:G26)</f>
        <v>10328</v>
      </c>
      <c r="H27" s="35">
        <f>SUM(H7:H26)</f>
        <v>5986</v>
      </c>
      <c r="I27" s="36">
        <f>SUM(I7:I26)</f>
        <v>0</v>
      </c>
    </row>
    <row r="28" spans="1:9" ht="15.75" x14ac:dyDescent="0.25">
      <c r="A28" s="19" t="s">
        <v>17</v>
      </c>
      <c r="B28" s="37">
        <f>+SUM(B7:B27)</f>
        <v>11986.580000000002</v>
      </c>
      <c r="C28" s="37">
        <f>+SUM(C7:C27)</f>
        <v>734.1400000000001</v>
      </c>
      <c r="D28" s="37">
        <f>+SUM(D7:D27)</f>
        <v>36.200000000000003</v>
      </c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3" spans="1:10" ht="15.75" x14ac:dyDescent="0.25">
      <c r="A33" s="88" t="s">
        <v>151</v>
      </c>
      <c r="B33" s="89"/>
      <c r="H33" s="16"/>
    </row>
    <row r="34" spans="1:10" ht="15.75" x14ac:dyDescent="0.25">
      <c r="A34" s="19"/>
    </row>
    <row r="35" spans="1:10" ht="15.75" x14ac:dyDescent="0.25">
      <c r="A35" s="19" t="s">
        <v>37</v>
      </c>
      <c r="F35" s="21" t="s">
        <v>152</v>
      </c>
    </row>
    <row r="36" spans="1:10" ht="16.5" thickBot="1" x14ac:dyDescent="0.3">
      <c r="A36" s="19" t="s">
        <v>144</v>
      </c>
      <c r="B36" s="12">
        <v>12852.1</v>
      </c>
      <c r="F36" s="10" t="s">
        <v>42</v>
      </c>
    </row>
    <row r="37" spans="1:10" ht="16.5" thickBot="1" x14ac:dyDescent="0.3">
      <c r="A37" s="19" t="s">
        <v>38</v>
      </c>
      <c r="B37" s="35">
        <f>SUM(H7:H26)</f>
        <v>5986</v>
      </c>
      <c r="F37" s="7"/>
      <c r="G37" s="15"/>
      <c r="H37" s="15"/>
      <c r="I37" s="15"/>
      <c r="J37" s="15"/>
    </row>
    <row r="38" spans="1:10" ht="15.75" x14ac:dyDescent="0.25">
      <c r="A38" s="19" t="s">
        <v>41</v>
      </c>
      <c r="B38" s="12">
        <f>+B36+B37</f>
        <v>18838.099999999999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39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40</v>
      </c>
      <c r="B40" s="37">
        <f>+SUM(C7:C27)</f>
        <v>734.1400000000001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153</v>
      </c>
      <c r="B41" s="13">
        <f>SUM(B38-B40)</f>
        <v>18103.96</v>
      </c>
      <c r="F41" s="8" t="s">
        <v>45</v>
      </c>
      <c r="G41" s="8"/>
      <c r="H41" s="8"/>
      <c r="I41" s="8"/>
      <c r="J41" s="8"/>
    </row>
    <row r="42" spans="1:10" ht="15.75" x14ac:dyDescent="0.25">
      <c r="A42" s="19"/>
      <c r="F42" s="8"/>
      <c r="H42" s="8"/>
      <c r="I42" s="8"/>
      <c r="J42" s="8"/>
    </row>
    <row r="43" spans="1:10" x14ac:dyDescent="0.25">
      <c r="F43" s="8" t="s">
        <v>52</v>
      </c>
      <c r="G43" s="81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-C28</f>
        <v>-734.1400000000001</v>
      </c>
      <c r="I44" s="2">
        <f>+SUM(H7:H26)</f>
        <v>5986</v>
      </c>
      <c r="J44" s="2">
        <f>SUM(G44:I44)</f>
        <v>18103.96</v>
      </c>
    </row>
    <row r="45" spans="1:10" ht="15.75" thickBot="1" x14ac:dyDescent="0.3">
      <c r="G45" s="2">
        <f>+SUM(G40:G44)</f>
        <v>19629.419999999998</v>
      </c>
      <c r="H45" s="2">
        <f>+SUM(H40:H44)</f>
        <v>-734.1400000000001</v>
      </c>
      <c r="I45" s="2">
        <f>+SUM(H7:H26)</f>
        <v>5986</v>
      </c>
      <c r="J45" s="41">
        <f>+SUM(J40:J44)</f>
        <v>24881.279999999999</v>
      </c>
    </row>
  </sheetData>
  <mergeCells count="1">
    <mergeCell ref="A33:B33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5E9AD-21BE-47C0-BC79-3A91CAE9C036}">
  <sheetPr>
    <pageSetUpPr fitToPage="1"/>
  </sheetPr>
  <dimension ref="A2:J45"/>
  <sheetViews>
    <sheetView topLeftCell="A16" workbookViewId="0">
      <selection activeCell="D26" sqref="D26"/>
    </sheetView>
  </sheetViews>
  <sheetFormatPr defaultRowHeight="15" x14ac:dyDescent="0.25"/>
  <cols>
    <col min="1" max="1" width="49.28515625" style="20" bestFit="1" customWidth="1"/>
    <col min="2" max="2" width="12" style="82" customWidth="1"/>
    <col min="3" max="4" width="10.7109375" style="82" customWidth="1"/>
    <col min="5" max="5" width="9.140625" style="82"/>
    <col min="6" max="6" width="44.85546875" style="20" customWidth="1"/>
    <col min="7" max="7" width="12.140625" style="82" customWidth="1"/>
    <col min="8" max="8" width="12.5703125" style="82" customWidth="1"/>
    <col min="9" max="9" width="10.42578125" style="82" customWidth="1"/>
    <col min="10" max="16384" width="9.140625" style="82"/>
  </cols>
  <sheetData>
    <row r="2" spans="1:9" ht="15.75" x14ac:dyDescent="0.25">
      <c r="C2" s="1" t="s">
        <v>0</v>
      </c>
    </row>
    <row r="3" spans="1:9" ht="15.75" x14ac:dyDescent="0.25">
      <c r="C3" s="1" t="s">
        <v>156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364</v>
      </c>
      <c r="D7" s="4"/>
      <c r="F7" s="4" t="s">
        <v>21</v>
      </c>
      <c r="G7" s="4">
        <v>5326</v>
      </c>
      <c r="H7" s="4">
        <v>5326</v>
      </c>
      <c r="I7" s="31"/>
    </row>
    <row r="8" spans="1:9" ht="15.75" x14ac:dyDescent="0.25">
      <c r="A8" s="29" t="s">
        <v>3</v>
      </c>
      <c r="B8" s="18">
        <v>150</v>
      </c>
      <c r="C8" s="5"/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54</v>
      </c>
      <c r="D12" s="5"/>
      <c r="F12" s="6" t="s">
        <v>26</v>
      </c>
      <c r="G12" s="82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/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/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/>
      <c r="D20" s="18"/>
      <c r="F20" s="40"/>
      <c r="G20" s="5"/>
      <c r="H20" s="5"/>
      <c r="I20" s="31"/>
    </row>
    <row r="21" spans="1:9" ht="15" customHeight="1" x14ac:dyDescent="0.25">
      <c r="A21" s="30" t="s">
        <v>12</v>
      </c>
      <c r="B21" s="38"/>
      <c r="C21" s="39"/>
      <c r="D21" s="31"/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29" t="s">
        <v>13</v>
      </c>
      <c r="B22" s="18">
        <v>750</v>
      </c>
      <c r="C22" s="5"/>
      <c r="D22" s="5"/>
      <c r="F22" s="40"/>
      <c r="G22" s="5"/>
      <c r="H22" s="5"/>
      <c r="I22" s="31"/>
    </row>
    <row r="23" spans="1:9" ht="18" customHeight="1" x14ac:dyDescent="0.25">
      <c r="A23" s="30" t="s">
        <v>14</v>
      </c>
      <c r="B23" s="18">
        <v>0</v>
      </c>
      <c r="C23" s="5"/>
      <c r="D23" s="5"/>
      <c r="F23" s="40" t="s">
        <v>140</v>
      </c>
      <c r="G23" s="5"/>
      <c r="H23" s="5"/>
      <c r="I23" s="31"/>
    </row>
    <row r="24" spans="1:9" ht="15.75" x14ac:dyDescent="0.25">
      <c r="A24" s="30" t="s">
        <v>128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15</v>
      </c>
      <c r="B25" s="18">
        <v>163.80000000000001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130</v>
      </c>
      <c r="B26" s="18">
        <v>151.19999999999999</v>
      </c>
      <c r="C26" s="5">
        <v>217.2</v>
      </c>
      <c r="D26" s="5">
        <v>36.200000000000003</v>
      </c>
      <c r="F26" s="8" t="s">
        <v>36</v>
      </c>
      <c r="G26" s="9"/>
      <c r="I26" s="31"/>
    </row>
    <row r="27" spans="1:9" ht="16.5" thickBot="1" x14ac:dyDescent="0.3">
      <c r="A27" s="32" t="s">
        <v>16</v>
      </c>
      <c r="B27" s="18">
        <v>2000</v>
      </c>
      <c r="C27" s="5"/>
      <c r="D27" s="5"/>
      <c r="F27" s="9"/>
      <c r="G27" s="34">
        <f>+SUM(G12:G26)</f>
        <v>10328</v>
      </c>
      <c r="H27" s="35">
        <f>SUM(H7:H26)</f>
        <v>5986</v>
      </c>
      <c r="I27" s="36">
        <f>SUM(I7:I26)</f>
        <v>0</v>
      </c>
    </row>
    <row r="28" spans="1:9" ht="15.75" x14ac:dyDescent="0.25">
      <c r="A28" s="19" t="s">
        <v>17</v>
      </c>
      <c r="B28" s="37">
        <f>+SUM(B7:B27)</f>
        <v>11986.580000000002</v>
      </c>
      <c r="C28" s="37">
        <f>+SUM(C7:C27)</f>
        <v>916.1400000000001</v>
      </c>
      <c r="D28" s="37">
        <f>+SUM(D7:D27)</f>
        <v>36.200000000000003</v>
      </c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3" spans="1:10" ht="15.75" x14ac:dyDescent="0.25">
      <c r="A33" s="88" t="s">
        <v>157</v>
      </c>
      <c r="B33" s="89"/>
      <c r="H33" s="16"/>
    </row>
    <row r="34" spans="1:10" ht="15.75" x14ac:dyDescent="0.25">
      <c r="A34" s="19"/>
    </row>
    <row r="35" spans="1:10" ht="15.75" x14ac:dyDescent="0.25">
      <c r="A35" s="19" t="s">
        <v>37</v>
      </c>
      <c r="F35" s="21" t="s">
        <v>158</v>
      </c>
    </row>
    <row r="36" spans="1:10" ht="16.5" thickBot="1" x14ac:dyDescent="0.3">
      <c r="A36" s="19" t="s">
        <v>144</v>
      </c>
      <c r="B36" s="12">
        <v>12852.1</v>
      </c>
      <c r="F36" s="10" t="s">
        <v>42</v>
      </c>
    </row>
    <row r="37" spans="1:10" ht="16.5" thickBot="1" x14ac:dyDescent="0.3">
      <c r="A37" s="19" t="s">
        <v>38</v>
      </c>
      <c r="B37" s="35">
        <f>SUM(H7:H26)</f>
        <v>5986</v>
      </c>
      <c r="F37" s="7"/>
      <c r="G37" s="15"/>
      <c r="H37" s="15"/>
      <c r="I37" s="15"/>
      <c r="J37" s="15"/>
    </row>
    <row r="38" spans="1:10" ht="15.75" x14ac:dyDescent="0.25">
      <c r="A38" s="19" t="s">
        <v>41</v>
      </c>
      <c r="B38" s="12">
        <f>+B36+B37</f>
        <v>18838.099999999999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39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40</v>
      </c>
      <c r="B40" s="37">
        <f>+SUM(C7:C27)</f>
        <v>916.1400000000001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159</v>
      </c>
      <c r="B41" s="13">
        <f>SUM(B38-B40)</f>
        <v>17921.96</v>
      </c>
      <c r="F41" s="8" t="s">
        <v>45</v>
      </c>
      <c r="G41" s="8"/>
      <c r="H41" s="8"/>
      <c r="I41" s="8"/>
      <c r="J41" s="8"/>
    </row>
    <row r="42" spans="1:10" ht="15.75" x14ac:dyDescent="0.25">
      <c r="A42" s="19"/>
      <c r="F42" s="8"/>
      <c r="H42" s="8"/>
      <c r="I42" s="8"/>
      <c r="J42" s="8"/>
    </row>
    <row r="43" spans="1:10" x14ac:dyDescent="0.25">
      <c r="F43" s="8" t="s">
        <v>52</v>
      </c>
      <c r="G43" s="82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-C28</f>
        <v>-916.1400000000001</v>
      </c>
      <c r="I44" s="2">
        <f>+SUM(H7:H26)</f>
        <v>5986</v>
      </c>
      <c r="J44" s="2">
        <f>SUM(G44:I44)</f>
        <v>17921.96</v>
      </c>
    </row>
    <row r="45" spans="1:10" ht="15.75" thickBot="1" x14ac:dyDescent="0.3">
      <c r="G45" s="2">
        <f>+SUM(G40:G44)</f>
        <v>19629.419999999998</v>
      </c>
      <c r="H45" s="2">
        <f>+SUM(H40:H44)</f>
        <v>-916.1400000000001</v>
      </c>
      <c r="I45" s="2">
        <f>+SUM(H7:H26)</f>
        <v>5986</v>
      </c>
      <c r="J45" s="41">
        <f>+SUM(J40:J44)</f>
        <v>24699.279999999999</v>
      </c>
    </row>
  </sheetData>
  <mergeCells count="1">
    <mergeCell ref="A33:B33"/>
  </mergeCells>
  <pageMargins left="0.7" right="0.7" top="0.75" bottom="0.75" header="0.3" footer="0.3"/>
  <pageSetup paperSize="9" scale="70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8C4C-8337-4AE3-92F5-65693F3D5773}">
  <sheetPr>
    <pageSetUpPr fitToPage="1"/>
  </sheetPr>
  <dimension ref="A2:J45"/>
  <sheetViews>
    <sheetView topLeftCell="A19" workbookViewId="0">
      <selection activeCell="D26" sqref="D26"/>
    </sheetView>
  </sheetViews>
  <sheetFormatPr defaultRowHeight="15" x14ac:dyDescent="0.25"/>
  <cols>
    <col min="1" max="1" width="49.28515625" style="20" bestFit="1" customWidth="1"/>
    <col min="2" max="2" width="12" style="82" customWidth="1"/>
    <col min="3" max="4" width="10.7109375" style="82" customWidth="1"/>
    <col min="5" max="5" width="9.140625" style="82"/>
    <col min="6" max="6" width="44.85546875" style="20" customWidth="1"/>
    <col min="7" max="7" width="12.140625" style="82" customWidth="1"/>
    <col min="8" max="8" width="12.5703125" style="82" customWidth="1"/>
    <col min="9" max="9" width="10.42578125" style="82" customWidth="1"/>
    <col min="10" max="16384" width="9.140625" style="82"/>
  </cols>
  <sheetData>
    <row r="2" spans="1:9" ht="15.75" x14ac:dyDescent="0.25">
      <c r="C2" s="1" t="s">
        <v>0</v>
      </c>
    </row>
    <row r="3" spans="1:9" ht="15.75" x14ac:dyDescent="0.25">
      <c r="C3" s="1" t="s">
        <v>160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364</v>
      </c>
      <c r="D7" s="4"/>
      <c r="F7" s="4" t="s">
        <v>21</v>
      </c>
      <c r="G7" s="4">
        <v>5326</v>
      </c>
      <c r="H7" s="4">
        <v>5326</v>
      </c>
      <c r="I7" s="31"/>
    </row>
    <row r="8" spans="1:9" ht="15.75" x14ac:dyDescent="0.25">
      <c r="A8" s="29" t="s">
        <v>3</v>
      </c>
      <c r="B8" s="18">
        <v>150</v>
      </c>
      <c r="C8" s="5"/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/>
      <c r="D9" s="5"/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162</v>
      </c>
      <c r="D12" s="5"/>
      <c r="F12" s="6" t="s">
        <v>26</v>
      </c>
      <c r="G12" s="82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/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>
        <v>190</v>
      </c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/>
      <c r="D20" s="18"/>
      <c r="F20" s="40"/>
      <c r="G20" s="5"/>
      <c r="H20" s="5"/>
      <c r="I20" s="31"/>
    </row>
    <row r="21" spans="1:9" ht="15" customHeight="1" x14ac:dyDescent="0.25">
      <c r="A21" s="30" t="s">
        <v>12</v>
      </c>
      <c r="B21" s="38"/>
      <c r="C21" s="39"/>
      <c r="D21" s="31"/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29" t="s">
        <v>13</v>
      </c>
      <c r="B22" s="18">
        <v>750</v>
      </c>
      <c r="C22" s="5"/>
      <c r="D22" s="5"/>
      <c r="F22" s="40"/>
      <c r="G22" s="5"/>
      <c r="H22" s="5"/>
      <c r="I22" s="31"/>
    </row>
    <row r="23" spans="1:9" ht="18" customHeight="1" x14ac:dyDescent="0.25">
      <c r="A23" s="30" t="s">
        <v>14</v>
      </c>
      <c r="B23" s="18">
        <v>0</v>
      </c>
      <c r="C23" s="5"/>
      <c r="D23" s="5"/>
      <c r="F23" s="40" t="s">
        <v>140</v>
      </c>
      <c r="G23" s="5"/>
      <c r="H23" s="5"/>
      <c r="I23" s="31"/>
    </row>
    <row r="24" spans="1:9" ht="15.75" x14ac:dyDescent="0.25">
      <c r="A24" s="30" t="s">
        <v>128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15</v>
      </c>
      <c r="B25" s="18">
        <v>163.80000000000001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130</v>
      </c>
      <c r="B26" s="18">
        <v>151.19999999999999</v>
      </c>
      <c r="C26" s="5">
        <v>427.2</v>
      </c>
      <c r="D26" s="5">
        <v>71.2</v>
      </c>
      <c r="F26" s="8" t="s">
        <v>36</v>
      </c>
      <c r="G26" s="9"/>
      <c r="I26" s="31"/>
    </row>
    <row r="27" spans="1:9" ht="16.5" thickBot="1" x14ac:dyDescent="0.3">
      <c r="A27" s="32" t="s">
        <v>16</v>
      </c>
      <c r="B27" s="18">
        <v>2000</v>
      </c>
      <c r="C27" s="5"/>
      <c r="D27" s="5"/>
      <c r="F27" s="9"/>
      <c r="G27" s="34">
        <f>+SUM(G12:G26)</f>
        <v>10328</v>
      </c>
      <c r="H27" s="35">
        <f>SUM(H7:H26)</f>
        <v>5986</v>
      </c>
      <c r="I27" s="36">
        <f>SUM(I7:I26)</f>
        <v>0</v>
      </c>
    </row>
    <row r="28" spans="1:9" ht="15.75" x14ac:dyDescent="0.25">
      <c r="A28" s="19" t="s">
        <v>17</v>
      </c>
      <c r="B28" s="37">
        <f>+SUM(B7:B27)</f>
        <v>11986.580000000002</v>
      </c>
      <c r="C28" s="37">
        <f>+SUM(C7:C27)</f>
        <v>1424.14</v>
      </c>
      <c r="D28" s="37">
        <f>+SUM(D7:D27)</f>
        <v>71.2</v>
      </c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3" spans="1:10" ht="15.75" x14ac:dyDescent="0.25">
      <c r="A33" s="88" t="s">
        <v>161</v>
      </c>
      <c r="B33" s="89"/>
      <c r="H33" s="16"/>
    </row>
    <row r="34" spans="1:10" ht="15.75" x14ac:dyDescent="0.25">
      <c r="A34" s="19"/>
    </row>
    <row r="35" spans="1:10" ht="15.75" x14ac:dyDescent="0.25">
      <c r="A35" s="19" t="s">
        <v>37</v>
      </c>
      <c r="F35" s="21" t="s">
        <v>162</v>
      </c>
    </row>
    <row r="36" spans="1:10" ht="16.5" thickBot="1" x14ac:dyDescent="0.3">
      <c r="A36" s="19" t="s">
        <v>144</v>
      </c>
      <c r="B36" s="12">
        <v>12852.1</v>
      </c>
      <c r="F36" s="10" t="s">
        <v>42</v>
      </c>
    </row>
    <row r="37" spans="1:10" ht="16.5" thickBot="1" x14ac:dyDescent="0.3">
      <c r="A37" s="19" t="s">
        <v>38</v>
      </c>
      <c r="B37" s="35">
        <f>SUM(H7:H26)</f>
        <v>5986</v>
      </c>
      <c r="F37" s="7"/>
      <c r="G37" s="15"/>
      <c r="H37" s="15"/>
      <c r="I37" s="15"/>
      <c r="J37" s="15"/>
    </row>
    <row r="38" spans="1:10" ht="15.75" x14ac:dyDescent="0.25">
      <c r="A38" s="19" t="s">
        <v>41</v>
      </c>
      <c r="B38" s="12">
        <f>+B36+B37</f>
        <v>18838.099999999999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39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40</v>
      </c>
      <c r="B40" s="37">
        <f>+SUM(C7:C27)</f>
        <v>1424.14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163</v>
      </c>
      <c r="B41" s="13">
        <f>SUM(B38-B40)</f>
        <v>17413.96</v>
      </c>
      <c r="F41" s="8" t="s">
        <v>45</v>
      </c>
      <c r="G41" s="8"/>
      <c r="H41" s="8"/>
      <c r="I41" s="8"/>
      <c r="J41" s="8"/>
    </row>
    <row r="42" spans="1:10" ht="15.75" x14ac:dyDescent="0.25">
      <c r="A42" s="19"/>
      <c r="F42" s="8"/>
      <c r="H42" s="8"/>
      <c r="I42" s="8"/>
      <c r="J42" s="8"/>
    </row>
    <row r="43" spans="1:10" x14ac:dyDescent="0.25">
      <c r="F43" s="8" t="s">
        <v>52</v>
      </c>
      <c r="G43" s="82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-C28</f>
        <v>-1424.14</v>
      </c>
      <c r="I44" s="2">
        <f>+SUM(H7:H26)</f>
        <v>5986</v>
      </c>
      <c r="J44" s="2">
        <f>SUM(G44:I44)</f>
        <v>17413.96</v>
      </c>
    </row>
    <row r="45" spans="1:10" ht="15.75" thickBot="1" x14ac:dyDescent="0.3">
      <c r="G45" s="2">
        <f>+SUM(G40:G44)</f>
        <v>19629.419999999998</v>
      </c>
      <c r="H45" s="2">
        <f>+SUM(H40:H44)</f>
        <v>-1424.14</v>
      </c>
      <c r="I45" s="2">
        <f>+SUM(H7:H26)</f>
        <v>5986</v>
      </c>
      <c r="J45" s="41">
        <f>+SUM(J40:J44)</f>
        <v>24191.279999999999</v>
      </c>
    </row>
  </sheetData>
  <mergeCells count="1">
    <mergeCell ref="A33:B33"/>
  </mergeCells>
  <pageMargins left="0.7" right="0.7" top="0.75" bottom="0.75" header="0.3" footer="0.3"/>
  <pageSetup paperSize="9" scale="7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4BFD5-FD58-4823-B9BE-1D657D61E993}">
  <sheetPr>
    <pageSetUpPr fitToPage="1"/>
  </sheetPr>
  <dimension ref="A2:J45"/>
  <sheetViews>
    <sheetView topLeftCell="A10" workbookViewId="0">
      <selection activeCell="D26" sqref="D26"/>
    </sheetView>
  </sheetViews>
  <sheetFormatPr defaultRowHeight="15" x14ac:dyDescent="0.25"/>
  <cols>
    <col min="1" max="1" width="49.28515625" style="20" bestFit="1" customWidth="1"/>
    <col min="2" max="2" width="12" style="83" customWidth="1"/>
    <col min="3" max="4" width="10.7109375" style="83" customWidth="1"/>
    <col min="5" max="5" width="9.140625" style="83"/>
    <col min="6" max="6" width="44.85546875" style="20" customWidth="1"/>
    <col min="7" max="7" width="12.140625" style="83" customWidth="1"/>
    <col min="8" max="8" width="12.5703125" style="83" customWidth="1"/>
    <col min="9" max="9" width="10.42578125" style="83" customWidth="1"/>
    <col min="10" max="16384" width="9.140625" style="83"/>
  </cols>
  <sheetData>
    <row r="2" spans="1:9" ht="15.75" x14ac:dyDescent="0.25">
      <c r="C2" s="1" t="s">
        <v>0</v>
      </c>
    </row>
    <row r="3" spans="1:9" ht="15.75" x14ac:dyDescent="0.25">
      <c r="C3" s="1" t="s">
        <v>164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546.1</v>
      </c>
      <c r="D7" s="4"/>
      <c r="F7" s="4" t="s">
        <v>21</v>
      </c>
      <c r="G7" s="4">
        <v>5326</v>
      </c>
      <c r="H7" s="4">
        <v>7989</v>
      </c>
      <c r="I7" s="31"/>
    </row>
    <row r="8" spans="1:9" ht="15.75" x14ac:dyDescent="0.25">
      <c r="A8" s="29" t="s">
        <v>3</v>
      </c>
      <c r="B8" s="18">
        <v>150</v>
      </c>
      <c r="C8" s="5">
        <v>12.61</v>
      </c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660.05</v>
      </c>
      <c r="D9" s="5">
        <v>70.72</v>
      </c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540</v>
      </c>
      <c r="D12" s="5"/>
      <c r="F12" s="6" t="s">
        <v>26</v>
      </c>
      <c r="G12" s="83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/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>
        <v>190</v>
      </c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>
        <v>1585.69</v>
      </c>
      <c r="D20" s="18">
        <v>264.27999999999997</v>
      </c>
      <c r="F20" s="40"/>
      <c r="G20" s="5"/>
      <c r="H20" s="5"/>
      <c r="I20" s="31"/>
    </row>
    <row r="21" spans="1:9" ht="15" customHeight="1" x14ac:dyDescent="0.25">
      <c r="A21" s="30" t="s">
        <v>12</v>
      </c>
      <c r="B21" s="38"/>
      <c r="C21" s="39"/>
      <c r="D21" s="31"/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29" t="s">
        <v>13</v>
      </c>
      <c r="B22" s="18">
        <v>750</v>
      </c>
      <c r="C22" s="5"/>
      <c r="D22" s="5"/>
      <c r="F22" s="40"/>
      <c r="G22" s="5"/>
      <c r="H22" s="5"/>
      <c r="I22" s="31"/>
    </row>
    <row r="23" spans="1:9" ht="18" customHeight="1" x14ac:dyDescent="0.25">
      <c r="A23" s="30" t="s">
        <v>14</v>
      </c>
      <c r="B23" s="18">
        <v>0</v>
      </c>
      <c r="C23" s="5"/>
      <c r="D23" s="5"/>
      <c r="F23" s="40" t="s">
        <v>140</v>
      </c>
      <c r="G23" s="5"/>
      <c r="H23" s="5"/>
      <c r="I23" s="31"/>
    </row>
    <row r="24" spans="1:9" ht="15.75" x14ac:dyDescent="0.25">
      <c r="A24" s="30" t="s">
        <v>128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15</v>
      </c>
      <c r="B25" s="18">
        <v>163.80000000000001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130</v>
      </c>
      <c r="B26" s="18">
        <v>151.19999999999999</v>
      </c>
      <c r="C26" s="5">
        <v>427.2</v>
      </c>
      <c r="D26" s="5">
        <v>71.2</v>
      </c>
      <c r="F26" s="8" t="s">
        <v>36</v>
      </c>
      <c r="G26" s="9"/>
      <c r="I26" s="31"/>
    </row>
    <row r="27" spans="1:9" ht="16.5" thickBot="1" x14ac:dyDescent="0.3">
      <c r="A27" s="32" t="s">
        <v>16</v>
      </c>
      <c r="B27" s="18">
        <v>2000</v>
      </c>
      <c r="C27" s="5"/>
      <c r="D27" s="5"/>
      <c r="F27" s="9"/>
      <c r="G27" s="34">
        <f>+SUM(G12:G26)</f>
        <v>10328</v>
      </c>
      <c r="H27" s="35">
        <f>SUM(H7:H26)</f>
        <v>8649</v>
      </c>
      <c r="I27" s="36">
        <f>SUM(I7:I26)</f>
        <v>0</v>
      </c>
    </row>
    <row r="28" spans="1:9" ht="15.75" x14ac:dyDescent="0.25">
      <c r="A28" s="19" t="s">
        <v>17</v>
      </c>
      <c r="B28" s="37">
        <f>+SUM(B7:B27)</f>
        <v>11986.580000000002</v>
      </c>
      <c r="C28" s="37">
        <f>+SUM(C7:C27)</f>
        <v>4242.59</v>
      </c>
      <c r="D28" s="37">
        <f>+SUM(D7:D27)</f>
        <v>406.2</v>
      </c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3" spans="1:10" ht="15.75" x14ac:dyDescent="0.25">
      <c r="A33" s="88" t="s">
        <v>165</v>
      </c>
      <c r="B33" s="89"/>
      <c r="H33" s="16"/>
    </row>
    <row r="34" spans="1:10" ht="15.75" x14ac:dyDescent="0.25">
      <c r="A34" s="19"/>
    </row>
    <row r="35" spans="1:10" ht="15.75" x14ac:dyDescent="0.25">
      <c r="A35" s="19" t="s">
        <v>37</v>
      </c>
      <c r="F35" s="21" t="s">
        <v>166</v>
      </c>
    </row>
    <row r="36" spans="1:10" ht="16.5" thickBot="1" x14ac:dyDescent="0.3">
      <c r="A36" s="19" t="s">
        <v>144</v>
      </c>
      <c r="B36" s="12">
        <v>12852.1</v>
      </c>
      <c r="F36" s="10" t="s">
        <v>42</v>
      </c>
    </row>
    <row r="37" spans="1:10" ht="16.5" thickBot="1" x14ac:dyDescent="0.3">
      <c r="A37" s="19" t="s">
        <v>38</v>
      </c>
      <c r="B37" s="35">
        <f>SUM(H7:H26)</f>
        <v>8649</v>
      </c>
      <c r="F37" s="7"/>
      <c r="G37" s="15"/>
      <c r="H37" s="15"/>
      <c r="I37" s="15"/>
      <c r="J37" s="15"/>
    </row>
    <row r="38" spans="1:10" ht="15.75" x14ac:dyDescent="0.25">
      <c r="A38" s="19" t="s">
        <v>41</v>
      </c>
      <c r="B38" s="12">
        <f>+B36+B37</f>
        <v>21501.1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39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40</v>
      </c>
      <c r="B40" s="37">
        <f>+SUM(C7:C27)</f>
        <v>4242.59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163</v>
      </c>
      <c r="B41" s="13">
        <f>SUM(B38-B40)</f>
        <v>17258.509999999998</v>
      </c>
      <c r="F41" s="8" t="s">
        <v>45</v>
      </c>
      <c r="G41" s="8"/>
      <c r="H41" s="8"/>
      <c r="I41" s="8"/>
      <c r="J41" s="8"/>
    </row>
    <row r="42" spans="1:10" ht="15.75" x14ac:dyDescent="0.25">
      <c r="A42" s="19"/>
      <c r="F42" s="8"/>
      <c r="H42" s="8"/>
      <c r="I42" s="8"/>
      <c r="J42" s="8"/>
    </row>
    <row r="43" spans="1:10" x14ac:dyDescent="0.25">
      <c r="F43" s="8" t="s">
        <v>52</v>
      </c>
      <c r="G43" s="83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-C28</f>
        <v>-4242.59</v>
      </c>
      <c r="I44" s="2">
        <f>+SUM(H7:H26)</f>
        <v>8649</v>
      </c>
      <c r="J44" s="2">
        <f>SUM(G44:I44)</f>
        <v>17258.510000000002</v>
      </c>
    </row>
    <row r="45" spans="1:10" ht="15.75" thickBot="1" x14ac:dyDescent="0.3">
      <c r="G45" s="2">
        <f>+SUM(G40:G44)</f>
        <v>19629.419999999998</v>
      </c>
      <c r="H45" s="2">
        <f>+SUM(H40:H44)</f>
        <v>-4242.59</v>
      </c>
      <c r="I45" s="2">
        <f>+SUM(H7:H26)</f>
        <v>8649</v>
      </c>
      <c r="J45" s="41">
        <f>+SUM(J40:J44)</f>
        <v>24035.83</v>
      </c>
    </row>
  </sheetData>
  <mergeCells count="1">
    <mergeCell ref="A33:B33"/>
  </mergeCells>
  <pageMargins left="0.7" right="0.7" top="0.75" bottom="0.75" header="0.3" footer="0.3"/>
  <pageSetup paperSize="9" scale="70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E8180-DA1E-4D39-84C0-EF2479EDD274}">
  <sheetPr>
    <pageSetUpPr fitToPage="1"/>
  </sheetPr>
  <dimension ref="A2:J45"/>
  <sheetViews>
    <sheetView topLeftCell="A22" workbookViewId="0">
      <selection activeCell="D26" sqref="D26"/>
    </sheetView>
  </sheetViews>
  <sheetFormatPr defaultRowHeight="15" x14ac:dyDescent="0.25"/>
  <cols>
    <col min="1" max="1" width="49.28515625" style="20" bestFit="1" customWidth="1"/>
    <col min="2" max="2" width="12" style="83" customWidth="1"/>
    <col min="3" max="4" width="10.7109375" style="83" customWidth="1"/>
    <col min="5" max="5" width="9.140625" style="83"/>
    <col min="6" max="6" width="44.85546875" style="20" customWidth="1"/>
    <col min="7" max="7" width="12.140625" style="83" customWidth="1"/>
    <col min="8" max="8" width="12.5703125" style="83" customWidth="1"/>
    <col min="9" max="9" width="10.42578125" style="83" customWidth="1"/>
    <col min="10" max="16384" width="9.140625" style="83"/>
  </cols>
  <sheetData>
    <row r="2" spans="1:9" ht="15.75" x14ac:dyDescent="0.25">
      <c r="C2" s="1" t="s">
        <v>0</v>
      </c>
    </row>
    <row r="3" spans="1:9" ht="15.75" x14ac:dyDescent="0.25">
      <c r="C3" s="1" t="s">
        <v>167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546.1</v>
      </c>
      <c r="D7" s="4"/>
      <c r="F7" s="4" t="s">
        <v>21</v>
      </c>
      <c r="G7" s="4">
        <v>5326</v>
      </c>
      <c r="H7" s="4">
        <v>7989</v>
      </c>
      <c r="I7" s="31"/>
    </row>
    <row r="8" spans="1:9" ht="15.75" x14ac:dyDescent="0.25">
      <c r="A8" s="29" t="s">
        <v>3</v>
      </c>
      <c r="B8" s="18">
        <v>150</v>
      </c>
      <c r="C8" s="5">
        <v>12.61</v>
      </c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660.05</v>
      </c>
      <c r="D9" s="5">
        <v>70.72</v>
      </c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540</v>
      </c>
      <c r="D12" s="5"/>
      <c r="F12" s="6" t="s">
        <v>26</v>
      </c>
      <c r="G12" s="83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>
        <v>225</v>
      </c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>
        <v>190</v>
      </c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>
        <v>1585.69</v>
      </c>
      <c r="D20" s="18">
        <v>264.27999999999997</v>
      </c>
      <c r="F20" s="40"/>
      <c r="G20" s="5"/>
      <c r="H20" s="5"/>
      <c r="I20" s="31"/>
    </row>
    <row r="21" spans="1:9" ht="15" customHeight="1" x14ac:dyDescent="0.25">
      <c r="A21" s="30" t="s">
        <v>12</v>
      </c>
      <c r="B21" s="38"/>
      <c r="C21" s="39"/>
      <c r="D21" s="31"/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29" t="s">
        <v>13</v>
      </c>
      <c r="B22" s="18">
        <v>750</v>
      </c>
      <c r="C22" s="5"/>
      <c r="D22" s="5"/>
      <c r="F22" s="40"/>
      <c r="G22" s="5"/>
      <c r="H22" s="5"/>
      <c r="I22" s="31"/>
    </row>
    <row r="23" spans="1:9" ht="18" customHeight="1" x14ac:dyDescent="0.25">
      <c r="A23" s="30" t="s">
        <v>14</v>
      </c>
      <c r="B23" s="18">
        <v>0</v>
      </c>
      <c r="C23" s="5"/>
      <c r="D23" s="5"/>
      <c r="F23" s="40" t="s">
        <v>140</v>
      </c>
      <c r="G23" s="5"/>
      <c r="H23" s="5"/>
      <c r="I23" s="31"/>
    </row>
    <row r="24" spans="1:9" ht="15.75" x14ac:dyDescent="0.25">
      <c r="A24" s="30" t="s">
        <v>128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29" t="s">
        <v>15</v>
      </c>
      <c r="B25" s="18">
        <v>163.80000000000001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130</v>
      </c>
      <c r="B26" s="18">
        <v>151.19999999999999</v>
      </c>
      <c r="C26" s="5">
        <v>427.2</v>
      </c>
      <c r="D26" s="5">
        <v>71.2</v>
      </c>
      <c r="F26" s="8" t="s">
        <v>36</v>
      </c>
      <c r="G26" s="9"/>
      <c r="I26" s="31"/>
    </row>
    <row r="27" spans="1:9" ht="16.5" thickBot="1" x14ac:dyDescent="0.3">
      <c r="A27" s="32" t="s">
        <v>16</v>
      </c>
      <c r="B27" s="18">
        <v>2000</v>
      </c>
      <c r="C27" s="5"/>
      <c r="D27" s="5"/>
      <c r="F27" s="9"/>
      <c r="G27" s="34">
        <f>+SUM(G12:G26)</f>
        <v>10328</v>
      </c>
      <c r="H27" s="35">
        <f>SUM(H7:H26)</f>
        <v>8649</v>
      </c>
      <c r="I27" s="36">
        <f>SUM(I7:I26)</f>
        <v>0</v>
      </c>
    </row>
    <row r="28" spans="1:9" ht="15.75" x14ac:dyDescent="0.25">
      <c r="A28" s="19" t="s">
        <v>17</v>
      </c>
      <c r="B28" s="37">
        <f>+SUM(B7:B27)</f>
        <v>11986.580000000002</v>
      </c>
      <c r="C28" s="37">
        <f>+SUM(C7:C27)</f>
        <v>4467.59</v>
      </c>
      <c r="D28" s="37">
        <f>+SUM(D7:D27)</f>
        <v>406.2</v>
      </c>
    </row>
    <row r="29" spans="1:9" ht="15.75" x14ac:dyDescent="0.25">
      <c r="A29" s="19"/>
      <c r="B29" s="58"/>
      <c r="C29" s="58"/>
      <c r="D29" s="58"/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3" spans="1:10" ht="15.75" x14ac:dyDescent="0.25">
      <c r="A33" s="88" t="s">
        <v>168</v>
      </c>
      <c r="B33" s="89"/>
      <c r="H33" s="16"/>
    </row>
    <row r="34" spans="1:10" ht="15.75" x14ac:dyDescent="0.25">
      <c r="A34" s="19"/>
    </row>
    <row r="35" spans="1:10" ht="15.75" x14ac:dyDescent="0.25">
      <c r="A35" s="19" t="s">
        <v>37</v>
      </c>
      <c r="F35" s="21" t="s">
        <v>169</v>
      </c>
    </row>
    <row r="36" spans="1:10" ht="16.5" thickBot="1" x14ac:dyDescent="0.3">
      <c r="A36" s="19" t="s">
        <v>144</v>
      </c>
      <c r="B36" s="12">
        <v>12852.1</v>
      </c>
      <c r="F36" s="10" t="s">
        <v>42</v>
      </c>
    </row>
    <row r="37" spans="1:10" ht="16.5" thickBot="1" x14ac:dyDescent="0.3">
      <c r="A37" s="19" t="s">
        <v>38</v>
      </c>
      <c r="B37" s="35">
        <f>SUM(H7:H26)</f>
        <v>8649</v>
      </c>
      <c r="F37" s="7"/>
      <c r="G37" s="15"/>
      <c r="H37" s="15"/>
      <c r="I37" s="15"/>
      <c r="J37" s="15"/>
    </row>
    <row r="38" spans="1:10" ht="15.75" x14ac:dyDescent="0.25">
      <c r="A38" s="19" t="s">
        <v>41</v>
      </c>
      <c r="B38" s="12">
        <f>+B36+B37</f>
        <v>21501.1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39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40</v>
      </c>
      <c r="B40" s="37">
        <f>+SUM(C7:C27)</f>
        <v>4467.59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174</v>
      </c>
      <c r="B41" s="13">
        <f>SUM(B38-B40)</f>
        <v>17033.509999999998</v>
      </c>
      <c r="F41" s="8" t="s">
        <v>45</v>
      </c>
      <c r="G41" s="8"/>
      <c r="H41" s="8"/>
      <c r="I41" s="8"/>
      <c r="J41" s="8"/>
    </row>
    <row r="42" spans="1:10" ht="15.75" x14ac:dyDescent="0.25">
      <c r="A42" s="19"/>
      <c r="F42" s="8"/>
      <c r="H42" s="8"/>
      <c r="I42" s="8"/>
      <c r="J42" s="8"/>
    </row>
    <row r="43" spans="1:10" x14ac:dyDescent="0.25">
      <c r="F43" s="8" t="s">
        <v>52</v>
      </c>
      <c r="G43" s="83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-C28</f>
        <v>-4467.59</v>
      </c>
      <c r="I44" s="2">
        <f>+SUM(H7:H26)</f>
        <v>8649</v>
      </c>
      <c r="J44" s="2">
        <f>SUM(G44:I44)</f>
        <v>17033.510000000002</v>
      </c>
    </row>
    <row r="45" spans="1:10" ht="15.75" thickBot="1" x14ac:dyDescent="0.3">
      <c r="G45" s="2">
        <f>+SUM(G40:G44)</f>
        <v>19629.419999999998</v>
      </c>
      <c r="H45" s="2">
        <f>+SUM(H40:H44)</f>
        <v>-4467.59</v>
      </c>
      <c r="I45" s="2">
        <f>+SUM(H7:H26)</f>
        <v>8649</v>
      </c>
      <c r="J45" s="41">
        <f>+SUM(J40:J44)</f>
        <v>23810.83</v>
      </c>
    </row>
  </sheetData>
  <mergeCells count="1">
    <mergeCell ref="A33:B33"/>
  </mergeCells>
  <pageMargins left="0.7" right="0.7" top="0.75" bottom="0.75" header="0.3" footer="0.3"/>
  <pageSetup paperSize="9" scale="7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AFAB9-FFE2-4607-9A32-8C85D91897D2}">
  <sheetPr>
    <pageSetUpPr fitToPage="1"/>
  </sheetPr>
  <dimension ref="A2:J45"/>
  <sheetViews>
    <sheetView topLeftCell="A13" workbookViewId="0">
      <selection activeCell="D27" sqref="D27"/>
    </sheetView>
  </sheetViews>
  <sheetFormatPr defaultRowHeight="15" x14ac:dyDescent="0.25"/>
  <cols>
    <col min="1" max="1" width="49.28515625" style="20" bestFit="1" customWidth="1"/>
    <col min="2" max="2" width="12" style="84" customWidth="1"/>
    <col min="3" max="4" width="10.7109375" style="84" customWidth="1"/>
    <col min="5" max="5" width="9.140625" style="84"/>
    <col min="6" max="6" width="44.85546875" style="20" customWidth="1"/>
    <col min="7" max="7" width="12.140625" style="84" customWidth="1"/>
    <col min="8" max="8" width="12.5703125" style="84" customWidth="1"/>
    <col min="9" max="9" width="10.42578125" style="84" customWidth="1"/>
    <col min="10" max="16384" width="9.140625" style="84"/>
  </cols>
  <sheetData>
    <row r="2" spans="1:9" ht="15.75" x14ac:dyDescent="0.25">
      <c r="C2" s="1" t="s">
        <v>0</v>
      </c>
    </row>
    <row r="3" spans="1:9" ht="15.75" x14ac:dyDescent="0.25">
      <c r="C3" s="1" t="s">
        <v>170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696.88</v>
      </c>
      <c r="D7" s="4"/>
      <c r="F7" s="4" t="s">
        <v>21</v>
      </c>
      <c r="G7" s="4">
        <v>5326</v>
      </c>
      <c r="H7" s="4">
        <v>7989</v>
      </c>
      <c r="I7" s="31"/>
    </row>
    <row r="8" spans="1:9" ht="15.75" x14ac:dyDescent="0.25">
      <c r="A8" s="29" t="s">
        <v>3</v>
      </c>
      <c r="B8" s="18">
        <v>150</v>
      </c>
      <c r="C8" s="5">
        <v>12.61</v>
      </c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660.05</v>
      </c>
      <c r="D9" s="5">
        <v>70.72</v>
      </c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540</v>
      </c>
      <c r="D12" s="5"/>
      <c r="F12" s="6" t="s">
        <v>26</v>
      </c>
      <c r="G12" s="84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>
        <v>350</v>
      </c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>
        <v>190</v>
      </c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>
        <v>1585.69</v>
      </c>
      <c r="D20" s="18">
        <v>264.27999999999997</v>
      </c>
      <c r="F20" s="40"/>
      <c r="G20" s="5"/>
      <c r="H20" s="5"/>
      <c r="I20" s="31"/>
    </row>
    <row r="21" spans="1:9" ht="15" customHeight="1" x14ac:dyDescent="0.25">
      <c r="A21" s="29" t="s">
        <v>175</v>
      </c>
      <c r="B21" s="78">
        <v>250</v>
      </c>
      <c r="C21" s="79">
        <v>243.48</v>
      </c>
      <c r="D21" s="18">
        <v>40.58</v>
      </c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30" t="s">
        <v>12</v>
      </c>
      <c r="B22" s="38"/>
      <c r="C22" s="39"/>
      <c r="D22" s="31"/>
      <c r="F22" s="40"/>
      <c r="G22" s="5"/>
      <c r="H22" s="5"/>
      <c r="I22" s="31"/>
    </row>
    <row r="23" spans="1:9" ht="18" customHeight="1" x14ac:dyDescent="0.25">
      <c r="A23" s="29" t="s">
        <v>13</v>
      </c>
      <c r="B23" s="18">
        <v>750</v>
      </c>
      <c r="C23" s="5"/>
      <c r="D23" s="5"/>
      <c r="F23" s="40" t="s">
        <v>140</v>
      </c>
      <c r="G23" s="5"/>
      <c r="H23" s="5"/>
      <c r="I23" s="31"/>
    </row>
    <row r="24" spans="1:9" ht="15.75" x14ac:dyDescent="0.25">
      <c r="A24" s="30" t="s">
        <v>14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30" t="s">
        <v>128</v>
      </c>
      <c r="B25" s="18">
        <v>0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15</v>
      </c>
      <c r="B26" s="18">
        <v>163.80000000000001</v>
      </c>
      <c r="C26" s="5"/>
      <c r="D26" s="5"/>
      <c r="F26" s="8" t="s">
        <v>36</v>
      </c>
      <c r="G26" s="9"/>
      <c r="I26" s="31"/>
    </row>
    <row r="27" spans="1:9" ht="16.5" thickBot="1" x14ac:dyDescent="0.3">
      <c r="A27" s="29" t="s">
        <v>130</v>
      </c>
      <c r="B27" s="18">
        <v>151.19999999999999</v>
      </c>
      <c r="C27" s="5">
        <v>427.2</v>
      </c>
      <c r="D27" s="5">
        <v>71.2</v>
      </c>
      <c r="F27" s="9"/>
      <c r="G27" s="34">
        <f>+SUM(G12:G26)</f>
        <v>10328</v>
      </c>
      <c r="H27" s="35">
        <f>SUM(H7:H26)</f>
        <v>8649</v>
      </c>
      <c r="I27" s="36">
        <f>SUM(I7:I26)</f>
        <v>0</v>
      </c>
    </row>
    <row r="28" spans="1:9" ht="16.5" thickBot="1" x14ac:dyDescent="0.3">
      <c r="A28" s="32" t="s">
        <v>16</v>
      </c>
      <c r="B28" s="18">
        <v>2000</v>
      </c>
      <c r="C28" s="5"/>
      <c r="D28" s="5"/>
    </row>
    <row r="29" spans="1:9" ht="15.75" x14ac:dyDescent="0.25">
      <c r="A29" s="19" t="s">
        <v>17</v>
      </c>
      <c r="B29" s="37">
        <f>+SUM(B7:B28)</f>
        <v>12236.580000000002</v>
      </c>
      <c r="C29" s="37">
        <f>+SUM(C7:C28)</f>
        <v>4986.8499999999995</v>
      </c>
      <c r="D29" s="37">
        <f>+SUM(D7:D28)</f>
        <v>446.78</v>
      </c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2" spans="1:9" ht="15.75" x14ac:dyDescent="0.25">
      <c r="A32" s="19"/>
      <c r="B32" s="58"/>
      <c r="C32" s="58"/>
      <c r="D32" s="58"/>
    </row>
    <row r="33" spans="1:10" x14ac:dyDescent="0.25">
      <c r="H33" s="16"/>
    </row>
    <row r="34" spans="1:10" ht="15.75" x14ac:dyDescent="0.25">
      <c r="A34" s="88" t="s">
        <v>171</v>
      </c>
      <c r="B34" s="89"/>
    </row>
    <row r="35" spans="1:10" ht="15.75" x14ac:dyDescent="0.25">
      <c r="A35" s="19"/>
      <c r="F35" s="21" t="s">
        <v>172</v>
      </c>
    </row>
    <row r="36" spans="1:10" ht="16.5" thickBot="1" x14ac:dyDescent="0.3">
      <c r="A36" s="19" t="s">
        <v>37</v>
      </c>
      <c r="F36" s="10" t="s">
        <v>42</v>
      </c>
    </row>
    <row r="37" spans="1:10" ht="15.75" x14ac:dyDescent="0.25">
      <c r="A37" s="19" t="s">
        <v>144</v>
      </c>
      <c r="B37" s="12">
        <v>12852.1</v>
      </c>
      <c r="F37" s="7"/>
      <c r="G37" s="15"/>
      <c r="H37" s="15"/>
      <c r="I37" s="15"/>
      <c r="J37" s="15"/>
    </row>
    <row r="38" spans="1:10" ht="16.5" thickBot="1" x14ac:dyDescent="0.3">
      <c r="A38" s="19" t="s">
        <v>38</v>
      </c>
      <c r="B38" s="35">
        <f>SUM(H7:H26)</f>
        <v>8649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41</v>
      </c>
      <c r="B39" s="12">
        <f>+B37+B38</f>
        <v>21501.1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39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40</v>
      </c>
      <c r="B41" s="37">
        <f>+SUM(C7:C28)</f>
        <v>4986.8499999999995</v>
      </c>
      <c r="F41" s="8" t="s">
        <v>45</v>
      </c>
      <c r="G41" s="8"/>
      <c r="H41" s="8"/>
      <c r="I41" s="8"/>
      <c r="J41" s="8"/>
    </row>
    <row r="42" spans="1:10" ht="15.75" x14ac:dyDescent="0.25">
      <c r="A42" s="19" t="s">
        <v>173</v>
      </c>
      <c r="B42" s="13">
        <f>SUM(B39-B41)</f>
        <v>16514.25</v>
      </c>
      <c r="F42" s="8"/>
      <c r="H42" s="8"/>
      <c r="I42" s="8"/>
      <c r="J42" s="8"/>
    </row>
    <row r="43" spans="1:10" ht="15.75" x14ac:dyDescent="0.25">
      <c r="A43" s="19"/>
      <c r="F43" s="8" t="s">
        <v>52</v>
      </c>
      <c r="G43" s="84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-C29</f>
        <v>-4986.8499999999995</v>
      </c>
      <c r="I44" s="2">
        <f>+SUM(H7:H26)</f>
        <v>8649</v>
      </c>
      <c r="J44" s="2">
        <f>SUM(G44:I44)</f>
        <v>16514.25</v>
      </c>
    </row>
    <row r="45" spans="1:10" ht="15.75" thickBot="1" x14ac:dyDescent="0.3">
      <c r="G45" s="2">
        <f>+SUM(G40:G44)</f>
        <v>19629.419999999998</v>
      </c>
      <c r="H45" s="2">
        <f>+SUM(H40:H44)</f>
        <v>-4986.8499999999995</v>
      </c>
      <c r="I45" s="2">
        <f>+SUM(H7:H26)</f>
        <v>8649</v>
      </c>
      <c r="J45" s="41">
        <f>+SUM(J40:J44)</f>
        <v>23291.57</v>
      </c>
    </row>
  </sheetData>
  <mergeCells count="1">
    <mergeCell ref="A34:B34"/>
  </mergeCells>
  <pageMargins left="0.7" right="0.7" top="0.75" bottom="0.75" header="0.3" footer="0.3"/>
  <pageSetup paperSize="9" scale="6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3B5DB-F7A4-46D9-916B-8E44A30DCBF8}">
  <sheetPr>
    <pageSetUpPr fitToPage="1"/>
  </sheetPr>
  <dimension ref="A2:J45"/>
  <sheetViews>
    <sheetView workbookViewId="0">
      <selection sqref="A1:XFD1048576"/>
    </sheetView>
  </sheetViews>
  <sheetFormatPr defaultRowHeight="15" x14ac:dyDescent="0.25"/>
  <cols>
    <col min="1" max="1" width="49.28515625" style="20" bestFit="1" customWidth="1"/>
    <col min="2" max="2" width="12" style="84" customWidth="1"/>
    <col min="3" max="4" width="10.7109375" style="84" customWidth="1"/>
    <col min="5" max="5" width="9.140625" style="84"/>
    <col min="6" max="6" width="44.85546875" style="20" customWidth="1"/>
    <col min="7" max="7" width="12.140625" style="84" customWidth="1"/>
    <col min="8" max="8" width="12.5703125" style="84" customWidth="1"/>
    <col min="9" max="9" width="10.42578125" style="84" customWidth="1"/>
    <col min="10" max="16384" width="9.140625" style="84"/>
  </cols>
  <sheetData>
    <row r="2" spans="1:9" ht="15.75" x14ac:dyDescent="0.25">
      <c r="C2" s="1" t="s">
        <v>0</v>
      </c>
    </row>
    <row r="3" spans="1:9" ht="15.75" x14ac:dyDescent="0.25">
      <c r="C3" s="1" t="s">
        <v>176</v>
      </c>
    </row>
    <row r="4" spans="1:9" ht="15.75" thickBot="1" x14ac:dyDescent="0.3"/>
    <row r="5" spans="1:9" ht="15.75" x14ac:dyDescent="0.25">
      <c r="A5" s="23" t="s">
        <v>1</v>
      </c>
      <c r="B5" s="24" t="s">
        <v>18</v>
      </c>
      <c r="C5" s="24" t="s">
        <v>19</v>
      </c>
      <c r="D5" s="25"/>
      <c r="F5" s="23" t="s">
        <v>20</v>
      </c>
      <c r="G5" s="33" t="s">
        <v>33</v>
      </c>
      <c r="H5" s="11" t="s">
        <v>34</v>
      </c>
      <c r="I5" s="25"/>
    </row>
    <row r="6" spans="1:9" ht="16.5" thickBot="1" x14ac:dyDescent="0.3">
      <c r="A6" s="26"/>
      <c r="B6" s="27" t="s">
        <v>137</v>
      </c>
      <c r="C6" s="27" t="s">
        <v>138</v>
      </c>
      <c r="D6" s="28" t="s">
        <v>16</v>
      </c>
      <c r="F6" s="26"/>
      <c r="G6" s="27" t="s">
        <v>138</v>
      </c>
      <c r="H6" s="3" t="s">
        <v>139</v>
      </c>
      <c r="I6" s="28" t="s">
        <v>16</v>
      </c>
    </row>
    <row r="7" spans="1:9" ht="15.75" x14ac:dyDescent="0.25">
      <c r="A7" s="29" t="s">
        <v>2</v>
      </c>
      <c r="B7" s="17">
        <v>1365</v>
      </c>
      <c r="C7" s="4">
        <v>696.88</v>
      </c>
      <c r="D7" s="4"/>
      <c r="F7" s="4" t="s">
        <v>21</v>
      </c>
      <c r="G7" s="4">
        <v>5326</v>
      </c>
      <c r="H7" s="4">
        <v>7989</v>
      </c>
      <c r="I7" s="31"/>
    </row>
    <row r="8" spans="1:9" ht="15.75" x14ac:dyDescent="0.25">
      <c r="A8" s="29" t="s">
        <v>3</v>
      </c>
      <c r="B8" s="18">
        <v>150</v>
      </c>
      <c r="C8" s="5">
        <v>12.61</v>
      </c>
      <c r="D8" s="5"/>
      <c r="F8" s="6" t="s">
        <v>22</v>
      </c>
      <c r="G8" s="5"/>
      <c r="H8" s="5"/>
      <c r="I8" s="31"/>
    </row>
    <row r="9" spans="1:9" ht="15.75" x14ac:dyDescent="0.25">
      <c r="A9" s="29" t="s">
        <v>4</v>
      </c>
      <c r="B9" s="18">
        <v>1490</v>
      </c>
      <c r="C9" s="5">
        <v>660.05</v>
      </c>
      <c r="D9" s="5">
        <v>70.72</v>
      </c>
      <c r="F9" s="5" t="s">
        <v>23</v>
      </c>
      <c r="G9" s="5">
        <v>733</v>
      </c>
      <c r="H9" s="5"/>
      <c r="I9" s="31"/>
    </row>
    <row r="10" spans="1:9" ht="15.75" x14ac:dyDescent="0.25">
      <c r="A10" s="29" t="s">
        <v>5</v>
      </c>
      <c r="B10" s="18">
        <v>280.94</v>
      </c>
      <c r="C10" s="5">
        <v>280.94</v>
      </c>
      <c r="D10" s="5"/>
      <c r="F10" s="5" t="s">
        <v>24</v>
      </c>
      <c r="G10" s="5">
        <v>1240</v>
      </c>
      <c r="H10" s="5"/>
      <c r="I10" s="31"/>
    </row>
    <row r="11" spans="1:9" ht="16.5" thickBot="1" x14ac:dyDescent="0.3">
      <c r="A11" s="29" t="s">
        <v>6</v>
      </c>
      <c r="B11" s="18">
        <v>40</v>
      </c>
      <c r="C11" s="5"/>
      <c r="D11" s="5"/>
      <c r="F11" s="5" t="s">
        <v>25</v>
      </c>
      <c r="G11" s="9">
        <v>1344</v>
      </c>
      <c r="H11" s="9"/>
      <c r="I11" s="31"/>
    </row>
    <row r="12" spans="1:9" ht="15.75" x14ac:dyDescent="0.25">
      <c r="A12" s="29" t="s">
        <v>7</v>
      </c>
      <c r="B12" s="18">
        <v>1248</v>
      </c>
      <c r="C12" s="5">
        <v>756</v>
      </c>
      <c r="D12" s="5"/>
      <c r="F12" s="6" t="s">
        <v>26</v>
      </c>
      <c r="G12" s="84">
        <f>+SUM(G7:G11)</f>
        <v>8643</v>
      </c>
      <c r="I12" s="31"/>
    </row>
    <row r="13" spans="1:9" ht="15.75" x14ac:dyDescent="0.25">
      <c r="A13" s="29" t="s">
        <v>8</v>
      </c>
      <c r="B13" s="18">
        <v>483.64</v>
      </c>
      <c r="C13" s="5"/>
      <c r="D13" s="5"/>
      <c r="F13" s="5"/>
      <c r="I13" s="31"/>
    </row>
    <row r="14" spans="1:9" ht="15.75" x14ac:dyDescent="0.25">
      <c r="A14" s="29" t="s">
        <v>9</v>
      </c>
      <c r="B14" s="18">
        <v>1344</v>
      </c>
      <c r="C14" s="5"/>
      <c r="D14" s="5"/>
      <c r="F14" s="6" t="s">
        <v>27</v>
      </c>
      <c r="G14" s="5"/>
      <c r="I14" s="31"/>
    </row>
    <row r="15" spans="1:9" ht="15.75" x14ac:dyDescent="0.25">
      <c r="A15" s="29" t="s">
        <v>10</v>
      </c>
      <c r="B15" s="18">
        <v>550</v>
      </c>
      <c r="C15" s="5">
        <v>350</v>
      </c>
      <c r="D15" s="5"/>
      <c r="F15" s="5" t="s">
        <v>28</v>
      </c>
      <c r="G15" s="5">
        <v>225</v>
      </c>
      <c r="H15" s="5"/>
      <c r="I15" s="31"/>
    </row>
    <row r="16" spans="1:9" ht="15.75" x14ac:dyDescent="0.25">
      <c r="A16" s="29" t="s">
        <v>11</v>
      </c>
      <c r="B16" s="18">
        <v>85</v>
      </c>
      <c r="C16" s="5"/>
      <c r="D16" s="5"/>
      <c r="F16" s="5" t="s">
        <v>29</v>
      </c>
      <c r="G16" s="5">
        <v>600</v>
      </c>
      <c r="H16" s="5"/>
      <c r="I16" s="31"/>
    </row>
    <row r="17" spans="1:9" ht="17.25" customHeight="1" x14ac:dyDescent="0.25">
      <c r="A17" s="29" t="s">
        <v>35</v>
      </c>
      <c r="B17" s="18">
        <v>190</v>
      </c>
      <c r="C17" s="5">
        <v>190</v>
      </c>
      <c r="D17" s="5"/>
      <c r="F17" s="5" t="s">
        <v>30</v>
      </c>
      <c r="G17" s="5">
        <v>200</v>
      </c>
      <c r="H17" s="5"/>
      <c r="I17" s="31"/>
    </row>
    <row r="18" spans="1:9" ht="15.75" x14ac:dyDescent="0.25">
      <c r="A18" s="29" t="s">
        <v>141</v>
      </c>
      <c r="B18" s="18">
        <v>960</v>
      </c>
      <c r="C18" s="5"/>
      <c r="D18" s="5"/>
      <c r="F18" s="5" t="s">
        <v>31</v>
      </c>
      <c r="G18" s="5">
        <v>150</v>
      </c>
      <c r="H18" s="5"/>
      <c r="I18" s="31"/>
    </row>
    <row r="19" spans="1:9" ht="19.5" customHeight="1" x14ac:dyDescent="0.25">
      <c r="A19" s="29" t="s">
        <v>129</v>
      </c>
      <c r="B19" s="78">
        <v>75</v>
      </c>
      <c r="C19" s="79"/>
      <c r="D19" s="77"/>
      <c r="F19" s="5" t="s">
        <v>32</v>
      </c>
      <c r="G19" s="5">
        <v>-150</v>
      </c>
      <c r="H19" s="5"/>
      <c r="I19" s="31"/>
    </row>
    <row r="20" spans="1:9" ht="15" customHeight="1" x14ac:dyDescent="0.25">
      <c r="A20" s="29" t="s">
        <v>155</v>
      </c>
      <c r="B20" s="78">
        <v>660</v>
      </c>
      <c r="C20" s="79">
        <v>1585.69</v>
      </c>
      <c r="D20" s="18">
        <v>264.27999999999997</v>
      </c>
      <c r="F20" s="40"/>
      <c r="G20" s="5"/>
      <c r="H20" s="5"/>
      <c r="I20" s="31"/>
    </row>
    <row r="21" spans="1:9" ht="15" customHeight="1" x14ac:dyDescent="0.25">
      <c r="A21" s="29" t="s">
        <v>175</v>
      </c>
      <c r="B21" s="78">
        <v>250</v>
      </c>
      <c r="C21" s="79">
        <v>243.48</v>
      </c>
      <c r="D21" s="18">
        <v>40.58</v>
      </c>
      <c r="F21" s="20" t="s">
        <v>154</v>
      </c>
      <c r="G21" s="5">
        <v>660</v>
      </c>
      <c r="H21" s="5">
        <v>660</v>
      </c>
      <c r="I21" s="31"/>
    </row>
    <row r="22" spans="1:9" ht="15" customHeight="1" x14ac:dyDescent="0.25">
      <c r="A22" s="30" t="s">
        <v>12</v>
      </c>
      <c r="B22" s="38"/>
      <c r="C22" s="39"/>
      <c r="D22" s="31"/>
      <c r="F22" s="40"/>
      <c r="G22" s="5"/>
      <c r="H22" s="5"/>
      <c r="I22" s="31"/>
    </row>
    <row r="23" spans="1:9" ht="18" customHeight="1" x14ac:dyDescent="0.25">
      <c r="A23" s="29" t="s">
        <v>13</v>
      </c>
      <c r="B23" s="18">
        <v>750</v>
      </c>
      <c r="C23" s="5"/>
      <c r="D23" s="5"/>
      <c r="F23" s="40" t="s">
        <v>140</v>
      </c>
      <c r="G23" s="5"/>
      <c r="H23" s="5"/>
      <c r="I23" s="31"/>
    </row>
    <row r="24" spans="1:9" ht="15.75" x14ac:dyDescent="0.25">
      <c r="A24" s="30" t="s">
        <v>14</v>
      </c>
      <c r="B24" s="18">
        <v>0</v>
      </c>
      <c r="C24" s="5"/>
      <c r="D24" s="5"/>
      <c r="F24" s="26"/>
      <c r="G24" s="5"/>
      <c r="H24" s="5"/>
      <c r="I24" s="31"/>
    </row>
    <row r="25" spans="1:9" ht="15.75" x14ac:dyDescent="0.25">
      <c r="A25" s="30" t="s">
        <v>128</v>
      </c>
      <c r="B25" s="18">
        <v>0</v>
      </c>
      <c r="C25" s="5"/>
      <c r="D25" s="5"/>
      <c r="F25" s="26"/>
      <c r="G25" s="5"/>
      <c r="H25" s="51"/>
      <c r="I25" s="31"/>
    </row>
    <row r="26" spans="1:9" ht="16.5" thickBot="1" x14ac:dyDescent="0.3">
      <c r="A26" s="29" t="s">
        <v>15</v>
      </c>
      <c r="B26" s="18">
        <v>163.80000000000001</v>
      </c>
      <c r="C26" s="5"/>
      <c r="D26" s="5"/>
      <c r="F26" s="8" t="s">
        <v>36</v>
      </c>
      <c r="G26" s="9"/>
      <c r="I26" s="31"/>
    </row>
    <row r="27" spans="1:9" ht="16.5" thickBot="1" x14ac:dyDescent="0.3">
      <c r="A27" s="29" t="s">
        <v>130</v>
      </c>
      <c r="B27" s="18">
        <v>151.19999999999999</v>
      </c>
      <c r="C27" s="5">
        <v>427.2</v>
      </c>
      <c r="D27" s="5">
        <v>71.2</v>
      </c>
      <c r="F27" s="9"/>
      <c r="G27" s="34">
        <f>+SUM(G12:G26)</f>
        <v>10328</v>
      </c>
      <c r="H27" s="35">
        <f>SUM(H7:H26)</f>
        <v>8649</v>
      </c>
      <c r="I27" s="36">
        <f>SUM(I7:I26)</f>
        <v>0</v>
      </c>
    </row>
    <row r="28" spans="1:9" ht="16.5" thickBot="1" x14ac:dyDescent="0.3">
      <c r="A28" s="32" t="s">
        <v>16</v>
      </c>
      <c r="B28" s="18">
        <v>2000</v>
      </c>
      <c r="C28" s="5"/>
      <c r="D28" s="5"/>
    </row>
    <row r="29" spans="1:9" ht="15.75" x14ac:dyDescent="0.25">
      <c r="A29" s="19" t="s">
        <v>17</v>
      </c>
      <c r="B29" s="37">
        <f>+SUM(B7:B28)</f>
        <v>12236.580000000002</v>
      </c>
      <c r="C29" s="37">
        <f>+SUM(C7:C28)</f>
        <v>5202.8499999999995</v>
      </c>
      <c r="D29" s="37">
        <f>+SUM(D7:D28)</f>
        <v>446.78</v>
      </c>
    </row>
    <row r="30" spans="1:9" ht="15.75" x14ac:dyDescent="0.25">
      <c r="A30" s="19"/>
      <c r="B30" s="58"/>
      <c r="C30" s="58"/>
      <c r="D30" s="58"/>
    </row>
    <row r="31" spans="1:9" ht="15.75" x14ac:dyDescent="0.25">
      <c r="A31" s="19"/>
      <c r="B31" s="58"/>
      <c r="C31" s="58"/>
      <c r="D31" s="58"/>
    </row>
    <row r="32" spans="1:9" ht="15.75" x14ac:dyDescent="0.25">
      <c r="A32" s="19"/>
      <c r="B32" s="58"/>
      <c r="C32" s="58"/>
      <c r="D32" s="58"/>
    </row>
    <row r="33" spans="1:10" x14ac:dyDescent="0.25">
      <c r="H33" s="16"/>
    </row>
    <row r="34" spans="1:10" ht="15.75" x14ac:dyDescent="0.25">
      <c r="A34" s="88" t="s">
        <v>177</v>
      </c>
      <c r="B34" s="89"/>
    </row>
    <row r="35" spans="1:10" ht="15.75" x14ac:dyDescent="0.25">
      <c r="A35" s="19"/>
      <c r="F35" s="21" t="s">
        <v>179</v>
      </c>
    </row>
    <row r="36" spans="1:10" ht="16.5" thickBot="1" x14ac:dyDescent="0.3">
      <c r="A36" s="19" t="s">
        <v>37</v>
      </c>
      <c r="F36" s="10" t="s">
        <v>42</v>
      </c>
    </row>
    <row r="37" spans="1:10" ht="15.75" x14ac:dyDescent="0.25">
      <c r="A37" s="19" t="s">
        <v>144</v>
      </c>
      <c r="B37" s="12">
        <v>12852.1</v>
      </c>
      <c r="F37" s="7"/>
      <c r="G37" s="15"/>
      <c r="H37" s="15"/>
      <c r="I37" s="15"/>
      <c r="J37" s="15"/>
    </row>
    <row r="38" spans="1:10" ht="16.5" thickBot="1" x14ac:dyDescent="0.3">
      <c r="A38" s="19" t="s">
        <v>38</v>
      </c>
      <c r="B38" s="35">
        <f>SUM(H7:H26)</f>
        <v>8649</v>
      </c>
      <c r="F38" s="22" t="s">
        <v>43</v>
      </c>
      <c r="G38" s="14" t="s">
        <v>47</v>
      </c>
      <c r="H38" s="14" t="s">
        <v>49</v>
      </c>
      <c r="I38" s="14" t="s">
        <v>50</v>
      </c>
      <c r="J38" s="14" t="s">
        <v>51</v>
      </c>
    </row>
    <row r="39" spans="1:10" ht="15.75" x14ac:dyDescent="0.25">
      <c r="A39" s="19" t="s">
        <v>41</v>
      </c>
      <c r="B39" s="12">
        <f>+B37+B38</f>
        <v>21501.1</v>
      </c>
      <c r="F39" s="8"/>
      <c r="G39" s="14" t="s">
        <v>48</v>
      </c>
      <c r="H39" s="14" t="s">
        <v>48</v>
      </c>
      <c r="I39" s="14" t="s">
        <v>48</v>
      </c>
      <c r="J39" s="14" t="s">
        <v>48</v>
      </c>
    </row>
    <row r="40" spans="1:10" ht="15.75" x14ac:dyDescent="0.25">
      <c r="A40" s="19" t="s">
        <v>39</v>
      </c>
      <c r="F40" s="8" t="s">
        <v>44</v>
      </c>
      <c r="G40" s="8"/>
      <c r="H40" s="8"/>
      <c r="I40" s="8"/>
      <c r="J40" s="8"/>
    </row>
    <row r="41" spans="1:10" ht="15.75" x14ac:dyDescent="0.25">
      <c r="A41" s="19" t="s">
        <v>40</v>
      </c>
      <c r="B41" s="37">
        <f>+SUM(C7:C28)</f>
        <v>5202.8499999999995</v>
      </c>
      <c r="F41" s="8" t="s">
        <v>45</v>
      </c>
      <c r="G41" s="8"/>
      <c r="H41" s="8"/>
      <c r="I41" s="8"/>
      <c r="J41" s="8"/>
    </row>
    <row r="42" spans="1:10" ht="15.75" x14ac:dyDescent="0.25">
      <c r="A42" s="19" t="s">
        <v>178</v>
      </c>
      <c r="B42" s="13">
        <f>SUM(B39-B41)</f>
        <v>16298.25</v>
      </c>
      <c r="F42" s="8"/>
      <c r="H42" s="8"/>
      <c r="I42" s="8"/>
      <c r="J42" s="8"/>
    </row>
    <row r="43" spans="1:10" ht="15.75" x14ac:dyDescent="0.25">
      <c r="A43" s="19"/>
      <c r="F43" s="8" t="s">
        <v>52</v>
      </c>
      <c r="G43" s="84">
        <v>6777.32</v>
      </c>
      <c r="H43" s="8"/>
      <c r="I43" s="8"/>
      <c r="J43" s="8">
        <v>6777.32</v>
      </c>
    </row>
    <row r="44" spans="1:10" ht="15.75" thickBot="1" x14ac:dyDescent="0.3">
      <c r="F44" s="2" t="s">
        <v>46</v>
      </c>
      <c r="G44" s="2">
        <v>12852.1</v>
      </c>
      <c r="H44" s="37">
        <f>-C29</f>
        <v>-5202.8499999999995</v>
      </c>
      <c r="I44" s="2">
        <f>+SUM(H7:H26)</f>
        <v>8649</v>
      </c>
      <c r="J44" s="2">
        <f>SUM(G44:I44)</f>
        <v>16298.25</v>
      </c>
    </row>
    <row r="45" spans="1:10" ht="15.75" thickBot="1" x14ac:dyDescent="0.3">
      <c r="G45" s="2">
        <f>+SUM(G40:G44)</f>
        <v>19629.419999999998</v>
      </c>
      <c r="H45" s="2">
        <f>+SUM(H40:H44)</f>
        <v>-5202.8499999999995</v>
      </c>
      <c r="I45" s="2">
        <f>+SUM(H7:H26)</f>
        <v>8649</v>
      </c>
      <c r="J45" s="41">
        <f>+SUM(J40:J44)</f>
        <v>23075.57</v>
      </c>
    </row>
  </sheetData>
  <mergeCells count="1">
    <mergeCell ref="A34:B34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April 2020</vt:lpstr>
      <vt:lpstr>May 2020</vt:lpstr>
      <vt:lpstr>June 2020</vt:lpstr>
      <vt:lpstr>July 2020</vt:lpstr>
      <vt:lpstr>August 2020</vt:lpstr>
      <vt:lpstr>September 2020</vt:lpstr>
      <vt:lpstr>October 2020</vt:lpstr>
      <vt:lpstr>November 2020</vt:lpstr>
      <vt:lpstr>December 2020</vt:lpstr>
      <vt:lpstr>January 2021</vt:lpstr>
      <vt:lpstr>February 2021</vt:lpstr>
      <vt:lpstr>March 2021</vt:lpstr>
      <vt:lpstr>Financial Year 2020-21</vt:lpstr>
      <vt:lpstr>VAT Reclaim 2020-21</vt:lpstr>
      <vt:lpstr>'Financial Year 2020-21'!Print_Area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clerk</cp:lastModifiedBy>
  <cp:lastPrinted>2021-05-20T18:41:06Z</cp:lastPrinted>
  <dcterms:created xsi:type="dcterms:W3CDTF">2018-07-01T19:02:38Z</dcterms:created>
  <dcterms:modified xsi:type="dcterms:W3CDTF">2021-05-22T18:39:23Z</dcterms:modified>
</cp:coreProperties>
</file>